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100" windowHeight="12660" activeTab="3"/>
  </bookViews>
  <sheets>
    <sheet name="L Weapons" sheetId="1" r:id="rId1"/>
    <sheet name="Medium Blaster" sheetId="2" r:id="rId2"/>
    <sheet name="Heavy Blaster" sheetId="3" r:id="rId3"/>
    <sheet name="Superheavy Blaster" sheetId="4" r:id="rId4"/>
    <sheet name="Sheet1" sheetId="5" r:id="rId5"/>
    <sheet name="U Weapons" sheetId="6" r:id="rId6"/>
    <sheet name="Sheet2" sheetId="7" r:id="rId7"/>
  </sheets>
  <definedNames/>
  <calcPr fullCalcOnLoad="1"/>
</workbook>
</file>

<file path=xl/sharedStrings.xml><?xml version="1.0" encoding="utf-8"?>
<sst xmlns="http://schemas.openxmlformats.org/spreadsheetml/2006/main" count="13" uniqueCount="10">
  <si>
    <t>distance Mm</t>
  </si>
  <si>
    <t>damage</t>
  </si>
  <si>
    <t>Medium Blaster</t>
  </si>
  <si>
    <t>Heavy Blaster</t>
  </si>
  <si>
    <t>Superheavy Blaster</t>
  </si>
  <si>
    <t>Damage</t>
  </si>
  <si>
    <t>Pulse Cannon</t>
  </si>
  <si>
    <t>SR Plasma Focus Type-2</t>
  </si>
  <si>
    <t>SR Plasma Focus Type-4</t>
  </si>
  <si>
    <t>MR Plasma Focus Type-5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</si>
</sst>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25"/>
          <c:w val="1"/>
          <c:h val="0.99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Medium Blaster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Sheet1!$A$3:$A$15</c:f>
              <c:numCache>
                <c:ptCount val="13"/>
                <c:pt idx="0">
                  <c:v>0</c:v>
                </c:pt>
                <c:pt idx="1">
                  <c:v>5</c:v>
                </c:pt>
                <c:pt idx="2">
                  <c:v>15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60</c:v>
                </c:pt>
                <c:pt idx="7">
                  <c:v>85</c:v>
                </c:pt>
                <c:pt idx="8">
                  <c:v>120</c:v>
                </c:pt>
                <c:pt idx="9">
                  <c:v>155</c:v>
                </c:pt>
                <c:pt idx="10">
                  <c:v>305</c:v>
                </c:pt>
                <c:pt idx="11">
                  <c:v>455</c:v>
                </c:pt>
                <c:pt idx="12">
                  <c:v>460</c:v>
                </c:pt>
              </c:numCache>
            </c:numRef>
          </c:xVal>
          <c:yVal>
            <c:numRef>
              <c:f>Sheet1!$B$3:$B$15</c:f>
              <c:numCache>
                <c:ptCount val="13"/>
                <c:pt idx="0">
                  <c:v>6</c:v>
                </c:pt>
                <c:pt idx="1">
                  <c:v>5.5</c:v>
                </c:pt>
                <c:pt idx="2">
                  <c:v>5</c:v>
                </c:pt>
                <c:pt idx="3">
                  <c:v>4.5</c:v>
                </c:pt>
                <c:pt idx="4">
                  <c:v>4</c:v>
                </c:pt>
                <c:pt idx="5">
                  <c:v>3.5</c:v>
                </c:pt>
                <c:pt idx="6">
                  <c:v>3</c:v>
                </c:pt>
                <c:pt idx="7">
                  <c:v>2.5</c:v>
                </c:pt>
                <c:pt idx="8">
                  <c:v>2</c:v>
                </c:pt>
                <c:pt idx="9">
                  <c:v>1.5</c:v>
                </c:pt>
                <c:pt idx="10">
                  <c:v>1</c:v>
                </c:pt>
                <c:pt idx="11">
                  <c:v>0.5</c:v>
                </c:pt>
                <c:pt idx="1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Sheet1!$N$1</c:f>
              <c:strCache>
                <c:ptCount val="1"/>
                <c:pt idx="0">
                  <c:v>Heavy Blaster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Sheet1!$N$3:$N$21</c:f>
              <c:numCache>
                <c:ptCount val="1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45</c:v>
                </c:pt>
                <c:pt idx="9">
                  <c:v>55</c:v>
                </c:pt>
                <c:pt idx="10">
                  <c:v>70</c:v>
                </c:pt>
                <c:pt idx="11">
                  <c:v>85</c:v>
                </c:pt>
                <c:pt idx="12">
                  <c:v>120</c:v>
                </c:pt>
                <c:pt idx="13">
                  <c:v>155</c:v>
                </c:pt>
                <c:pt idx="14">
                  <c:v>205</c:v>
                </c:pt>
                <c:pt idx="15">
                  <c:v>255</c:v>
                </c:pt>
                <c:pt idx="16">
                  <c:v>480</c:v>
                </c:pt>
                <c:pt idx="17">
                  <c:v>705</c:v>
                </c:pt>
                <c:pt idx="18">
                  <c:v>710</c:v>
                </c:pt>
              </c:numCache>
            </c:numRef>
          </c:xVal>
          <c:yVal>
            <c:numRef>
              <c:f>Sheet1!$O$3:$O$21</c:f>
              <c:numCache>
                <c:ptCount val="19"/>
                <c:pt idx="0">
                  <c:v>9</c:v>
                </c:pt>
                <c:pt idx="1">
                  <c:v>8.5</c:v>
                </c:pt>
                <c:pt idx="2">
                  <c:v>8</c:v>
                </c:pt>
                <c:pt idx="3">
                  <c:v>7.5</c:v>
                </c:pt>
                <c:pt idx="4">
                  <c:v>7</c:v>
                </c:pt>
                <c:pt idx="5">
                  <c:v>6.5</c:v>
                </c:pt>
                <c:pt idx="6">
                  <c:v>6</c:v>
                </c:pt>
                <c:pt idx="7">
                  <c:v>5.5</c:v>
                </c:pt>
                <c:pt idx="8">
                  <c:v>5</c:v>
                </c:pt>
                <c:pt idx="9">
                  <c:v>4.5</c:v>
                </c:pt>
                <c:pt idx="10">
                  <c:v>4</c:v>
                </c:pt>
                <c:pt idx="11">
                  <c:v>3.5</c:v>
                </c:pt>
                <c:pt idx="12">
                  <c:v>3</c:v>
                </c:pt>
                <c:pt idx="13">
                  <c:v>2.5</c:v>
                </c:pt>
                <c:pt idx="14">
                  <c:v>2</c:v>
                </c:pt>
                <c:pt idx="15">
                  <c:v>1.5</c:v>
                </c:pt>
                <c:pt idx="16">
                  <c:v>1</c:v>
                </c:pt>
                <c:pt idx="17">
                  <c:v>0.5</c:v>
                </c:pt>
                <c:pt idx="18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Sheet1!$AA$1</c:f>
              <c:strCache>
                <c:ptCount val="1"/>
                <c:pt idx="0">
                  <c:v>Superheavy Blaster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Sheet1!$AA$3:$AA$26</c:f>
              <c:numCache>
                <c:ptCount val="24"/>
                <c:pt idx="0">
                  <c:v>0</c:v>
                </c:pt>
                <c:pt idx="1">
                  <c:v>25</c:v>
                </c:pt>
                <c:pt idx="2">
                  <c:v>55</c:v>
                </c:pt>
                <c:pt idx="3">
                  <c:v>60</c:v>
                </c:pt>
                <c:pt idx="4">
                  <c:v>65</c:v>
                </c:pt>
                <c:pt idx="5">
                  <c:v>70</c:v>
                </c:pt>
                <c:pt idx="6">
                  <c:v>75</c:v>
                </c:pt>
                <c:pt idx="7">
                  <c:v>80</c:v>
                </c:pt>
                <c:pt idx="8">
                  <c:v>85</c:v>
                </c:pt>
                <c:pt idx="9">
                  <c:v>90</c:v>
                </c:pt>
                <c:pt idx="10">
                  <c:v>95</c:v>
                </c:pt>
                <c:pt idx="11">
                  <c:v>100</c:v>
                </c:pt>
                <c:pt idx="12">
                  <c:v>105</c:v>
                </c:pt>
                <c:pt idx="13">
                  <c:v>120</c:v>
                </c:pt>
                <c:pt idx="14">
                  <c:v>135</c:v>
                </c:pt>
                <c:pt idx="15">
                  <c:v>155</c:v>
                </c:pt>
                <c:pt idx="16">
                  <c:v>175</c:v>
                </c:pt>
                <c:pt idx="17">
                  <c:v>215</c:v>
                </c:pt>
                <c:pt idx="18">
                  <c:v>255</c:v>
                </c:pt>
                <c:pt idx="19">
                  <c:v>330</c:v>
                </c:pt>
                <c:pt idx="20">
                  <c:v>405</c:v>
                </c:pt>
                <c:pt idx="21">
                  <c:v>555</c:v>
                </c:pt>
                <c:pt idx="22">
                  <c:v>705</c:v>
                </c:pt>
                <c:pt idx="23">
                  <c:v>710</c:v>
                </c:pt>
              </c:numCache>
            </c:numRef>
          </c:xVal>
          <c:yVal>
            <c:numRef>
              <c:f>Sheet1!$AB$3:$AB$26</c:f>
              <c:numCache>
                <c:ptCount val="24"/>
                <c:pt idx="0">
                  <c:v>20</c:v>
                </c:pt>
                <c:pt idx="1">
                  <c:v>20</c:v>
                </c:pt>
                <c:pt idx="2">
                  <c:v>17.5</c:v>
                </c:pt>
                <c:pt idx="3">
                  <c:v>15</c:v>
                </c:pt>
                <c:pt idx="4">
                  <c:v>14</c:v>
                </c:pt>
                <c:pt idx="5">
                  <c:v>12</c:v>
                </c:pt>
                <c:pt idx="6">
                  <c:v>11</c:v>
                </c:pt>
                <c:pt idx="7">
                  <c:v>10</c:v>
                </c:pt>
                <c:pt idx="8">
                  <c:v>9</c:v>
                </c:pt>
                <c:pt idx="9">
                  <c:v>8</c:v>
                </c:pt>
                <c:pt idx="10">
                  <c:v>7</c:v>
                </c:pt>
                <c:pt idx="11">
                  <c:v>6</c:v>
                </c:pt>
                <c:pt idx="12">
                  <c:v>5.5</c:v>
                </c:pt>
                <c:pt idx="13">
                  <c:v>5</c:v>
                </c:pt>
                <c:pt idx="14">
                  <c:v>4.5</c:v>
                </c:pt>
                <c:pt idx="15">
                  <c:v>4</c:v>
                </c:pt>
                <c:pt idx="16">
                  <c:v>3.5</c:v>
                </c:pt>
                <c:pt idx="17">
                  <c:v>3</c:v>
                </c:pt>
                <c:pt idx="18">
                  <c:v>2.5</c:v>
                </c:pt>
                <c:pt idx="19">
                  <c:v>2</c:v>
                </c:pt>
                <c:pt idx="20">
                  <c:v>1.5</c:v>
                </c:pt>
                <c:pt idx="21">
                  <c:v>1</c:v>
                </c:pt>
                <c:pt idx="22">
                  <c:v>0.5</c:v>
                </c:pt>
                <c:pt idx="23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Sheet1!$AN$1</c:f>
              <c:strCache>
                <c:ptCount val="1"/>
                <c:pt idx="0">
                  <c:v>Pulse Cannon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Sheet1!$AN$3:$AN$17</c:f>
              <c:numCache>
                <c:ptCount val="15"/>
                <c:pt idx="0">
                  <c:v>0</c:v>
                </c:pt>
                <c:pt idx="1">
                  <c:v>35</c:v>
                </c:pt>
                <c:pt idx="2">
                  <c:v>70</c:v>
                </c:pt>
                <c:pt idx="3">
                  <c:v>105</c:v>
                </c:pt>
                <c:pt idx="4">
                  <c:v>130</c:v>
                </c:pt>
                <c:pt idx="5">
                  <c:v>155</c:v>
                </c:pt>
                <c:pt idx="6">
                  <c:v>180</c:v>
                </c:pt>
                <c:pt idx="7">
                  <c:v>205</c:v>
                </c:pt>
                <c:pt idx="8">
                  <c:v>230</c:v>
                </c:pt>
                <c:pt idx="9">
                  <c:v>255</c:v>
                </c:pt>
                <c:pt idx="10">
                  <c:v>280</c:v>
                </c:pt>
                <c:pt idx="11">
                  <c:v>305</c:v>
                </c:pt>
                <c:pt idx="12">
                  <c:v>455</c:v>
                </c:pt>
                <c:pt idx="13">
                  <c:v>605</c:v>
                </c:pt>
                <c:pt idx="14">
                  <c:v>610</c:v>
                </c:pt>
              </c:numCache>
            </c:numRef>
          </c:xVal>
          <c:yVal>
            <c:numRef>
              <c:f>Sheet1!$AO$3:$AO$17</c:f>
              <c:numCache>
                <c:ptCount val="15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22</c:v>
                </c:pt>
                <c:pt idx="4">
                  <c:v>20</c:v>
                </c:pt>
                <c:pt idx="5">
                  <c:v>18</c:v>
                </c:pt>
                <c:pt idx="6">
                  <c:v>16</c:v>
                </c:pt>
                <c:pt idx="7">
                  <c:v>14</c:v>
                </c:pt>
                <c:pt idx="8">
                  <c:v>12</c:v>
                </c:pt>
                <c:pt idx="9">
                  <c:v>10</c:v>
                </c:pt>
                <c:pt idx="10">
                  <c:v>8</c:v>
                </c:pt>
                <c:pt idx="11">
                  <c:v>6</c:v>
                </c:pt>
                <c:pt idx="12">
                  <c:v>4</c:v>
                </c:pt>
                <c:pt idx="13">
                  <c:v>2</c:v>
                </c:pt>
                <c:pt idx="14">
                  <c:v>0</c:v>
                </c:pt>
              </c:numCache>
            </c:numRef>
          </c:yVal>
          <c:smooth val="1"/>
        </c:ser>
        <c:axId val="26260282"/>
        <c:axId val="37952395"/>
      </c:scatterChart>
      <c:valAx>
        <c:axId val="26260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Distance
 (Mm)</a:t>
                </a:r>
              </a:p>
            </c:rich>
          </c:tx>
          <c:layout>
            <c:manualLayout>
              <c:xMode val="factor"/>
              <c:yMode val="factor"/>
              <c:x val="0.01425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952395"/>
        <c:crosses val="autoZero"/>
        <c:crossBetween val="midCat"/>
        <c:dispUnits/>
      </c:valAx>
      <c:valAx>
        <c:axId val="37952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Damage</a:t>
                </a:r>
              </a:p>
            </c:rich>
          </c:tx>
          <c:layout>
            <c:manualLayout>
              <c:xMode val="factor"/>
              <c:yMode val="factor"/>
              <c:x val="0.0065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602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"/>
          <c:y val="0.14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Medium Blaster</a:t>
            </a:r>
          </a:p>
        </c:rich>
      </c:tx>
      <c:layout>
        <c:manualLayout>
          <c:xMode val="factor"/>
          <c:yMode val="factor"/>
          <c:x val="-0.02775"/>
          <c:y val="0.17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Sheet1!$A$3:$A$15</c:f>
              <c:numCache>
                <c:ptCount val="13"/>
                <c:pt idx="0">
                  <c:v>0</c:v>
                </c:pt>
                <c:pt idx="1">
                  <c:v>5</c:v>
                </c:pt>
                <c:pt idx="2">
                  <c:v>15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60</c:v>
                </c:pt>
                <c:pt idx="7">
                  <c:v>85</c:v>
                </c:pt>
                <c:pt idx="8">
                  <c:v>120</c:v>
                </c:pt>
                <c:pt idx="9">
                  <c:v>155</c:v>
                </c:pt>
                <c:pt idx="10">
                  <c:v>305</c:v>
                </c:pt>
                <c:pt idx="11">
                  <c:v>455</c:v>
                </c:pt>
                <c:pt idx="12">
                  <c:v>460</c:v>
                </c:pt>
              </c:numCache>
            </c:numRef>
          </c:xVal>
          <c:yVal>
            <c:numRef>
              <c:f>Sheet1!$B$3:$B$15</c:f>
              <c:numCache>
                <c:ptCount val="13"/>
                <c:pt idx="0">
                  <c:v>6</c:v>
                </c:pt>
                <c:pt idx="1">
                  <c:v>5.5</c:v>
                </c:pt>
                <c:pt idx="2">
                  <c:v>5</c:v>
                </c:pt>
                <c:pt idx="3">
                  <c:v>4.5</c:v>
                </c:pt>
                <c:pt idx="4">
                  <c:v>4</c:v>
                </c:pt>
                <c:pt idx="5">
                  <c:v>3.5</c:v>
                </c:pt>
                <c:pt idx="6">
                  <c:v>3</c:v>
                </c:pt>
                <c:pt idx="7">
                  <c:v>2.5</c:v>
                </c:pt>
                <c:pt idx="8">
                  <c:v>2</c:v>
                </c:pt>
                <c:pt idx="9">
                  <c:v>1.5</c:v>
                </c:pt>
                <c:pt idx="10">
                  <c:v>1</c:v>
                </c:pt>
                <c:pt idx="11">
                  <c:v>0.5</c:v>
                </c:pt>
                <c:pt idx="1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Sheet1!$C$3:$C$13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25</c:v>
                </c:pt>
                <c:pt idx="5">
                  <c:v>35</c:v>
                </c:pt>
                <c:pt idx="6">
                  <c:v>60</c:v>
                </c:pt>
                <c:pt idx="7">
                  <c:v>85</c:v>
                </c:pt>
                <c:pt idx="8">
                  <c:v>195</c:v>
                </c:pt>
                <c:pt idx="9">
                  <c:v>305</c:v>
                </c:pt>
                <c:pt idx="10">
                  <c:v>310</c:v>
                </c:pt>
              </c:numCache>
            </c:numRef>
          </c:xVal>
          <c:yVal>
            <c:numRef>
              <c:f>Sheet1!$D$3:$D$13</c:f>
              <c:numCache>
                <c:ptCount val="11"/>
                <c:pt idx="0">
                  <c:v>6</c:v>
                </c:pt>
                <c:pt idx="1">
                  <c:v>5.5</c:v>
                </c:pt>
                <c:pt idx="2">
                  <c:v>5</c:v>
                </c:pt>
                <c:pt idx="3">
                  <c:v>4.5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1.5</c:v>
                </c:pt>
                <c:pt idx="8">
                  <c:v>1</c:v>
                </c:pt>
                <c:pt idx="9">
                  <c:v>0.5</c:v>
                </c:pt>
                <c:pt idx="1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Sheet1!$E$3:$E$9</c:f>
              <c:numCache>
                <c:ptCount val="7"/>
                <c:pt idx="0">
                  <c:v>0</c:v>
                </c:pt>
                <c:pt idx="1">
                  <c:v>5</c:v>
                </c:pt>
                <c:pt idx="2">
                  <c:v>20</c:v>
                </c:pt>
                <c:pt idx="3">
                  <c:v>35</c:v>
                </c:pt>
                <c:pt idx="4">
                  <c:v>95</c:v>
                </c:pt>
                <c:pt idx="5">
                  <c:v>155</c:v>
                </c:pt>
                <c:pt idx="6">
                  <c:v>160</c:v>
                </c:pt>
              </c:numCache>
            </c:numRef>
          </c:xVal>
          <c:yVal>
            <c:numRef>
              <c:f>Sheet1!$F$3:$F$9</c:f>
              <c:numCache>
                <c:ptCount val="7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2.5</c:v>
                </c:pt>
                <c:pt idx="4">
                  <c:v>1</c:v>
                </c:pt>
                <c:pt idx="5">
                  <c:v>0.5</c:v>
                </c:pt>
                <c:pt idx="6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Sheet1!$H$1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Sheet1!$G$3:$G$11</c:f>
              <c:numCache>
                <c:ptCount val="9"/>
                <c:pt idx="0">
                  <c:v>0</c:v>
                </c:pt>
                <c:pt idx="1">
                  <c:v>5</c:v>
                </c:pt>
                <c:pt idx="2">
                  <c:v>15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60</c:v>
                </c:pt>
                <c:pt idx="7">
                  <c:v>85</c:v>
                </c:pt>
                <c:pt idx="8">
                  <c:v>90</c:v>
                </c:pt>
              </c:numCache>
            </c:numRef>
          </c:xVal>
          <c:yVal>
            <c:numRef>
              <c:f>Sheet1!$H$3:$H$11</c:f>
              <c:numCache>
                <c:ptCount val="9"/>
                <c:pt idx="0">
                  <c:v>5</c:v>
                </c:pt>
                <c:pt idx="1">
                  <c:v>4.5</c:v>
                </c:pt>
                <c:pt idx="2">
                  <c:v>4</c:v>
                </c:pt>
                <c:pt idx="3">
                  <c:v>3.5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0.5</c:v>
                </c:pt>
                <c:pt idx="8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Sheet1!$J$1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Sheet1!$I$3:$I$9</c:f>
              <c:numCach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25</c:v>
                </c:pt>
                <c:pt idx="5">
                  <c:v>35</c:v>
                </c:pt>
                <c:pt idx="6">
                  <c:v>90</c:v>
                </c:pt>
              </c:numCache>
            </c:numRef>
          </c:xVal>
          <c:yVal>
            <c:numRef>
              <c:f>Sheet1!$J$3:$J$9</c:f>
              <c:numCache>
                <c:ptCount val="7"/>
                <c:pt idx="0">
                  <c:v>5</c:v>
                </c:pt>
                <c:pt idx="1">
                  <c:v>4.5</c:v>
                </c:pt>
                <c:pt idx="2">
                  <c:v>4</c:v>
                </c:pt>
                <c:pt idx="3">
                  <c:v>3.5</c:v>
                </c:pt>
                <c:pt idx="4">
                  <c:v>3</c:v>
                </c:pt>
                <c:pt idx="5">
                  <c:v>1.5</c:v>
                </c:pt>
                <c:pt idx="6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Sheet1!$L$1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Sheet1!$K$3:$K$7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20</c:v>
                </c:pt>
                <c:pt idx="3">
                  <c:v>35</c:v>
                </c:pt>
                <c:pt idx="4">
                  <c:v>40</c:v>
                </c:pt>
              </c:numCache>
            </c:numRef>
          </c:xVal>
          <c:yVal>
            <c:numRef>
              <c:f>Sheet1!$L$3:$L$8</c:f>
              <c:numCache>
                <c:ptCount val="6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1.5</c:v>
                </c:pt>
                <c:pt idx="4">
                  <c:v>0</c:v>
                </c:pt>
              </c:numCache>
            </c:numRef>
          </c:yVal>
          <c:smooth val="1"/>
        </c:ser>
        <c:axId val="19061412"/>
        <c:axId val="49305797"/>
      </c:scatterChart>
      <c:valAx>
        <c:axId val="19061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Distance Mm</a:t>
                </a:r>
              </a:p>
            </c:rich>
          </c:tx>
          <c:layout>
            <c:manualLayout>
              <c:xMode val="factor"/>
              <c:yMode val="factor"/>
              <c:x val="0.02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305797"/>
        <c:crosses val="autoZero"/>
        <c:crossBetween val="midCat"/>
        <c:dispUnits/>
      </c:valAx>
      <c:valAx>
        <c:axId val="49305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Damage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3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614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425"/>
          <c:y val="0.191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Heavy Blaster</a:t>
            </a:r>
          </a:p>
        </c:rich>
      </c:tx>
      <c:layout>
        <c:manualLayout>
          <c:xMode val="factor"/>
          <c:yMode val="factor"/>
          <c:x val="-0.03325"/>
          <c:y val="0.15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Sheet1!$O$1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Sheet1!$N$3:$N$21</c:f>
              <c:numCache>
                <c:ptCount val="1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45</c:v>
                </c:pt>
                <c:pt idx="9">
                  <c:v>55</c:v>
                </c:pt>
                <c:pt idx="10">
                  <c:v>70</c:v>
                </c:pt>
                <c:pt idx="11">
                  <c:v>85</c:v>
                </c:pt>
                <c:pt idx="12">
                  <c:v>120</c:v>
                </c:pt>
                <c:pt idx="13">
                  <c:v>155</c:v>
                </c:pt>
                <c:pt idx="14">
                  <c:v>205</c:v>
                </c:pt>
                <c:pt idx="15">
                  <c:v>255</c:v>
                </c:pt>
                <c:pt idx="16">
                  <c:v>480</c:v>
                </c:pt>
                <c:pt idx="17">
                  <c:v>705</c:v>
                </c:pt>
                <c:pt idx="18">
                  <c:v>710</c:v>
                </c:pt>
              </c:numCache>
            </c:numRef>
          </c:xVal>
          <c:yVal>
            <c:numRef>
              <c:f>Sheet1!$O$3:$O$21</c:f>
              <c:numCache>
                <c:ptCount val="19"/>
                <c:pt idx="0">
                  <c:v>9</c:v>
                </c:pt>
                <c:pt idx="1">
                  <c:v>8.5</c:v>
                </c:pt>
                <c:pt idx="2">
                  <c:v>8</c:v>
                </c:pt>
                <c:pt idx="3">
                  <c:v>7.5</c:v>
                </c:pt>
                <c:pt idx="4">
                  <c:v>7</c:v>
                </c:pt>
                <c:pt idx="5">
                  <c:v>6.5</c:v>
                </c:pt>
                <c:pt idx="6">
                  <c:v>6</c:v>
                </c:pt>
                <c:pt idx="7">
                  <c:v>5.5</c:v>
                </c:pt>
                <c:pt idx="8">
                  <c:v>5</c:v>
                </c:pt>
                <c:pt idx="9">
                  <c:v>4.5</c:v>
                </c:pt>
                <c:pt idx="10">
                  <c:v>4</c:v>
                </c:pt>
                <c:pt idx="11">
                  <c:v>3.5</c:v>
                </c:pt>
                <c:pt idx="12">
                  <c:v>3</c:v>
                </c:pt>
                <c:pt idx="13">
                  <c:v>2.5</c:v>
                </c:pt>
                <c:pt idx="14">
                  <c:v>2</c:v>
                </c:pt>
                <c:pt idx="15">
                  <c:v>1.5</c:v>
                </c:pt>
                <c:pt idx="16">
                  <c:v>1</c:v>
                </c:pt>
                <c:pt idx="17">
                  <c:v>0.5</c:v>
                </c:pt>
                <c:pt idx="1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Sheet1!$Q$1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Sheet1!$P$3:$P$19</c:f>
              <c:numCache>
                <c:ptCount val="1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35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70</c:v>
                </c:pt>
                <c:pt idx="11">
                  <c:v>85</c:v>
                </c:pt>
                <c:pt idx="12">
                  <c:v>120</c:v>
                </c:pt>
                <c:pt idx="13">
                  <c:v>155</c:v>
                </c:pt>
                <c:pt idx="14">
                  <c:v>330</c:v>
                </c:pt>
                <c:pt idx="15">
                  <c:v>505</c:v>
                </c:pt>
                <c:pt idx="16">
                  <c:v>510</c:v>
                </c:pt>
              </c:numCache>
            </c:numRef>
          </c:xVal>
          <c:yVal>
            <c:numRef>
              <c:f>Sheet1!$Q$3:$Q$19</c:f>
              <c:numCache>
                <c:ptCount val="17"/>
                <c:pt idx="0">
                  <c:v>8</c:v>
                </c:pt>
                <c:pt idx="1">
                  <c:v>7.5</c:v>
                </c:pt>
                <c:pt idx="2">
                  <c:v>7</c:v>
                </c:pt>
                <c:pt idx="3">
                  <c:v>6.5</c:v>
                </c:pt>
                <c:pt idx="4">
                  <c:v>6</c:v>
                </c:pt>
                <c:pt idx="5">
                  <c:v>5.5</c:v>
                </c:pt>
                <c:pt idx="6">
                  <c:v>5</c:v>
                </c:pt>
                <c:pt idx="7">
                  <c:v>4.5</c:v>
                </c:pt>
                <c:pt idx="8">
                  <c:v>4</c:v>
                </c:pt>
                <c:pt idx="9">
                  <c:v>3.5</c:v>
                </c:pt>
                <c:pt idx="10">
                  <c:v>3</c:v>
                </c:pt>
                <c:pt idx="11">
                  <c:v>2.5</c:v>
                </c:pt>
                <c:pt idx="12">
                  <c:v>2</c:v>
                </c:pt>
                <c:pt idx="13">
                  <c:v>1.5</c:v>
                </c:pt>
                <c:pt idx="14">
                  <c:v>1</c:v>
                </c:pt>
                <c:pt idx="15">
                  <c:v>0.5</c:v>
                </c:pt>
                <c:pt idx="16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Sheet1!$S$1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Sheet1!$R$3:$R$13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15</c:v>
                </c:pt>
                <c:pt idx="3">
                  <c:v>25</c:v>
                </c:pt>
                <c:pt idx="4">
                  <c:v>40</c:v>
                </c:pt>
                <c:pt idx="5">
                  <c:v>55</c:v>
                </c:pt>
                <c:pt idx="6">
                  <c:v>70</c:v>
                </c:pt>
                <c:pt idx="7">
                  <c:v>85</c:v>
                </c:pt>
                <c:pt idx="8">
                  <c:v>120</c:v>
                </c:pt>
                <c:pt idx="9">
                  <c:v>155</c:v>
                </c:pt>
                <c:pt idx="10">
                  <c:v>160</c:v>
                </c:pt>
              </c:numCache>
            </c:numRef>
          </c:xVal>
          <c:yVal>
            <c:numRef>
              <c:f>Sheet1!$S$3:$S$13</c:f>
              <c:numCache>
                <c:ptCount val="11"/>
                <c:pt idx="0">
                  <c:v>7</c:v>
                </c:pt>
                <c:pt idx="1">
                  <c:v>6</c:v>
                </c:pt>
                <c:pt idx="2">
                  <c:v>5</c:v>
                </c:pt>
                <c:pt idx="3">
                  <c:v>4.5</c:v>
                </c:pt>
                <c:pt idx="4">
                  <c:v>4</c:v>
                </c:pt>
                <c:pt idx="5">
                  <c:v>3.5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0.5</c:v>
                </c:pt>
                <c:pt idx="1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Sheet1!$U$1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Sheet1!$T$3:$T$10</c:f>
              <c:numCache>
                <c:ptCount val="8"/>
                <c:pt idx="0">
                  <c:v>0</c:v>
                </c:pt>
                <c:pt idx="1">
                  <c:v>5</c:v>
                </c:pt>
                <c:pt idx="2">
                  <c:v>25</c:v>
                </c:pt>
                <c:pt idx="3">
                  <c:v>45</c:v>
                </c:pt>
                <c:pt idx="4">
                  <c:v>50</c:v>
                </c:pt>
                <c:pt idx="5">
                  <c:v>70</c:v>
                </c:pt>
                <c:pt idx="6">
                  <c:v>85</c:v>
                </c:pt>
                <c:pt idx="7">
                  <c:v>90</c:v>
                </c:pt>
              </c:numCache>
            </c:numRef>
          </c:xVal>
          <c:yVal>
            <c:numRef>
              <c:f>Sheet1!$U$3:$U$10</c:f>
              <c:numCache>
                <c:ptCount val="8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3.5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Sheet1!$W$1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Sheet1!$V$3:$V$11</c:f>
              <c:numCache>
                <c:ptCount val="9"/>
                <c:pt idx="0">
                  <c:v>0</c:v>
                </c:pt>
                <c:pt idx="1">
                  <c:v>5</c:v>
                </c:pt>
                <c:pt idx="2">
                  <c:v>20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70</c:v>
                </c:pt>
                <c:pt idx="7">
                  <c:v>85</c:v>
                </c:pt>
                <c:pt idx="8">
                  <c:v>90</c:v>
                </c:pt>
              </c:numCache>
            </c:numRef>
          </c:xVal>
          <c:yVal>
            <c:numRef>
              <c:f>Sheet1!$W$3:$W$11</c:f>
              <c:numCache>
                <c:ptCount val="9"/>
                <c:pt idx="0">
                  <c:v>5</c:v>
                </c:pt>
                <c:pt idx="1">
                  <c:v>4.5</c:v>
                </c:pt>
                <c:pt idx="2">
                  <c:v>4</c:v>
                </c:pt>
                <c:pt idx="3">
                  <c:v>3.5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0.5</c:v>
                </c:pt>
                <c:pt idx="8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Sheet1!$Y$1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Sheet1!$X$3:$X$10</c:f>
              <c:numCache>
                <c:ptCount val="8"/>
                <c:pt idx="0">
                  <c:v>0</c:v>
                </c:pt>
                <c:pt idx="1">
                  <c:v>5</c:v>
                </c:pt>
                <c:pt idx="2">
                  <c:v>15</c:v>
                </c:pt>
                <c:pt idx="3">
                  <c:v>25</c:v>
                </c:pt>
                <c:pt idx="4">
                  <c:v>35</c:v>
                </c:pt>
                <c:pt idx="5">
                  <c:v>45</c:v>
                </c:pt>
                <c:pt idx="6">
                  <c:v>55</c:v>
                </c:pt>
                <c:pt idx="7">
                  <c:v>60</c:v>
                </c:pt>
              </c:numCache>
            </c:numRef>
          </c:xVal>
          <c:yVal>
            <c:numRef>
              <c:f>Sheet1!$Y$3:$Y$10</c:f>
              <c:numCache>
                <c:ptCount val="8"/>
                <c:pt idx="0">
                  <c:v>4</c:v>
                </c:pt>
                <c:pt idx="1">
                  <c:v>4</c:v>
                </c:pt>
                <c:pt idx="2">
                  <c:v>3.5</c:v>
                </c:pt>
                <c:pt idx="3">
                  <c:v>3</c:v>
                </c:pt>
                <c:pt idx="4">
                  <c:v>2.5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</c:numCache>
            </c:numRef>
          </c:yVal>
          <c:smooth val="1"/>
        </c:ser>
        <c:axId val="42553390"/>
        <c:axId val="19389727"/>
      </c:scatterChart>
      <c:valAx>
        <c:axId val="42553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Distance Mm</a:t>
                </a:r>
              </a:p>
            </c:rich>
          </c:tx>
          <c:layout>
            <c:manualLayout>
              <c:xMode val="factor"/>
              <c:yMode val="factor"/>
              <c:x val="0.02825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89727"/>
        <c:crosses val="autoZero"/>
        <c:crossBetween val="midCat"/>
        <c:dispUnits/>
      </c:valAx>
      <c:valAx>
        <c:axId val="19389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Damage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5533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975"/>
          <c:y val="0.1847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Superheavy Blaster</a:t>
            </a:r>
          </a:p>
        </c:rich>
      </c:tx>
      <c:layout>
        <c:manualLayout>
          <c:xMode val="factor"/>
          <c:yMode val="factor"/>
          <c:x val="-0.0415"/>
          <c:y val="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Sheet1!$AA$3:$AA$26</c:f>
              <c:numCache>
                <c:ptCount val="24"/>
                <c:pt idx="0">
                  <c:v>0</c:v>
                </c:pt>
                <c:pt idx="1">
                  <c:v>25</c:v>
                </c:pt>
                <c:pt idx="2">
                  <c:v>55</c:v>
                </c:pt>
                <c:pt idx="3">
                  <c:v>60</c:v>
                </c:pt>
                <c:pt idx="4">
                  <c:v>65</c:v>
                </c:pt>
                <c:pt idx="5">
                  <c:v>70</c:v>
                </c:pt>
                <c:pt idx="6">
                  <c:v>75</c:v>
                </c:pt>
                <c:pt idx="7">
                  <c:v>80</c:v>
                </c:pt>
                <c:pt idx="8">
                  <c:v>85</c:v>
                </c:pt>
                <c:pt idx="9">
                  <c:v>90</c:v>
                </c:pt>
                <c:pt idx="10">
                  <c:v>95</c:v>
                </c:pt>
                <c:pt idx="11">
                  <c:v>100</c:v>
                </c:pt>
                <c:pt idx="12">
                  <c:v>105</c:v>
                </c:pt>
                <c:pt idx="13">
                  <c:v>120</c:v>
                </c:pt>
                <c:pt idx="14">
                  <c:v>135</c:v>
                </c:pt>
                <c:pt idx="15">
                  <c:v>155</c:v>
                </c:pt>
                <c:pt idx="16">
                  <c:v>175</c:v>
                </c:pt>
                <c:pt idx="17">
                  <c:v>215</c:v>
                </c:pt>
                <c:pt idx="18">
                  <c:v>255</c:v>
                </c:pt>
                <c:pt idx="19">
                  <c:v>330</c:v>
                </c:pt>
                <c:pt idx="20">
                  <c:v>405</c:v>
                </c:pt>
                <c:pt idx="21">
                  <c:v>555</c:v>
                </c:pt>
                <c:pt idx="22">
                  <c:v>705</c:v>
                </c:pt>
                <c:pt idx="23">
                  <c:v>710</c:v>
                </c:pt>
              </c:numCache>
            </c:numRef>
          </c:xVal>
          <c:yVal>
            <c:numRef>
              <c:f>Sheet1!$AB$3:$AB$26</c:f>
              <c:numCache>
                <c:ptCount val="24"/>
                <c:pt idx="0">
                  <c:v>20</c:v>
                </c:pt>
                <c:pt idx="1">
                  <c:v>20</c:v>
                </c:pt>
                <c:pt idx="2">
                  <c:v>17.5</c:v>
                </c:pt>
                <c:pt idx="3">
                  <c:v>15</c:v>
                </c:pt>
                <c:pt idx="4">
                  <c:v>14</c:v>
                </c:pt>
                <c:pt idx="5">
                  <c:v>12</c:v>
                </c:pt>
                <c:pt idx="6">
                  <c:v>11</c:v>
                </c:pt>
                <c:pt idx="7">
                  <c:v>10</c:v>
                </c:pt>
                <c:pt idx="8">
                  <c:v>9</c:v>
                </c:pt>
                <c:pt idx="9">
                  <c:v>8</c:v>
                </c:pt>
                <c:pt idx="10">
                  <c:v>7</c:v>
                </c:pt>
                <c:pt idx="11">
                  <c:v>6</c:v>
                </c:pt>
                <c:pt idx="12">
                  <c:v>5.5</c:v>
                </c:pt>
                <c:pt idx="13">
                  <c:v>5</c:v>
                </c:pt>
                <c:pt idx="14">
                  <c:v>4.5</c:v>
                </c:pt>
                <c:pt idx="15">
                  <c:v>4</c:v>
                </c:pt>
                <c:pt idx="16">
                  <c:v>3.5</c:v>
                </c:pt>
                <c:pt idx="17">
                  <c:v>3</c:v>
                </c:pt>
                <c:pt idx="18">
                  <c:v>2.5</c:v>
                </c:pt>
                <c:pt idx="19">
                  <c:v>2</c:v>
                </c:pt>
                <c:pt idx="20">
                  <c:v>1.5</c:v>
                </c:pt>
                <c:pt idx="21">
                  <c:v>1</c:v>
                </c:pt>
                <c:pt idx="22">
                  <c:v>0.5</c:v>
                </c:pt>
                <c:pt idx="2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Sheet1!$AD$1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Sheet1!$AC$3:$AC$26</c:f>
              <c:numCache>
                <c:ptCount val="24"/>
                <c:pt idx="0">
                  <c:v>0</c:v>
                </c:pt>
                <c:pt idx="1">
                  <c:v>15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60</c:v>
                </c:pt>
                <c:pt idx="6">
                  <c:v>65</c:v>
                </c:pt>
                <c:pt idx="7">
                  <c:v>70</c:v>
                </c:pt>
                <c:pt idx="8">
                  <c:v>75</c:v>
                </c:pt>
                <c:pt idx="9">
                  <c:v>80</c:v>
                </c:pt>
                <c:pt idx="10">
                  <c:v>85</c:v>
                </c:pt>
                <c:pt idx="11">
                  <c:v>90</c:v>
                </c:pt>
                <c:pt idx="12">
                  <c:v>95</c:v>
                </c:pt>
                <c:pt idx="13">
                  <c:v>100</c:v>
                </c:pt>
                <c:pt idx="14">
                  <c:v>105</c:v>
                </c:pt>
                <c:pt idx="15">
                  <c:v>120</c:v>
                </c:pt>
                <c:pt idx="16">
                  <c:v>135</c:v>
                </c:pt>
                <c:pt idx="17">
                  <c:v>155</c:v>
                </c:pt>
                <c:pt idx="18">
                  <c:v>175</c:v>
                </c:pt>
                <c:pt idx="19">
                  <c:v>215</c:v>
                </c:pt>
                <c:pt idx="20">
                  <c:v>255</c:v>
                </c:pt>
                <c:pt idx="21">
                  <c:v>330</c:v>
                </c:pt>
                <c:pt idx="22">
                  <c:v>405</c:v>
                </c:pt>
                <c:pt idx="23">
                  <c:v>410</c:v>
                </c:pt>
              </c:numCache>
            </c:numRef>
          </c:xVal>
          <c:yVal>
            <c:numRef>
              <c:f>Sheet1!$AD$3:$AD$26</c:f>
              <c:numCache>
                <c:ptCount val="24"/>
                <c:pt idx="0">
                  <c:v>20</c:v>
                </c:pt>
                <c:pt idx="1">
                  <c:v>20</c:v>
                </c:pt>
                <c:pt idx="2">
                  <c:v>17.5</c:v>
                </c:pt>
                <c:pt idx="3">
                  <c:v>15</c:v>
                </c:pt>
                <c:pt idx="4">
                  <c:v>13.5</c:v>
                </c:pt>
                <c:pt idx="5">
                  <c:v>12</c:v>
                </c:pt>
                <c:pt idx="6">
                  <c:v>11.5</c:v>
                </c:pt>
                <c:pt idx="7">
                  <c:v>11</c:v>
                </c:pt>
                <c:pt idx="8">
                  <c:v>10</c:v>
                </c:pt>
                <c:pt idx="9">
                  <c:v>9</c:v>
                </c:pt>
                <c:pt idx="10">
                  <c:v>8.5</c:v>
                </c:pt>
                <c:pt idx="11">
                  <c:v>8</c:v>
                </c:pt>
                <c:pt idx="12">
                  <c:v>7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3.5</c:v>
                </c:pt>
                <c:pt idx="17">
                  <c:v>3</c:v>
                </c:pt>
                <c:pt idx="18">
                  <c:v>2.5</c:v>
                </c:pt>
                <c:pt idx="19">
                  <c:v>2</c:v>
                </c:pt>
                <c:pt idx="20">
                  <c:v>1.5</c:v>
                </c:pt>
                <c:pt idx="21">
                  <c:v>1</c:v>
                </c:pt>
                <c:pt idx="22">
                  <c:v>0.5</c:v>
                </c:pt>
                <c:pt idx="23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Sheet1!$AF$1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Sheet1!$AE$3:$AE$25</c:f>
              <c:numCache>
                <c:ptCount val="23"/>
                <c:pt idx="0">
                  <c:v>0</c:v>
                </c:pt>
                <c:pt idx="1">
                  <c:v>5</c:v>
                </c:pt>
                <c:pt idx="2">
                  <c:v>20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100</c:v>
                </c:pt>
                <c:pt idx="15">
                  <c:v>105</c:v>
                </c:pt>
                <c:pt idx="16">
                  <c:v>120</c:v>
                </c:pt>
                <c:pt idx="17">
                  <c:v>135</c:v>
                </c:pt>
                <c:pt idx="18">
                  <c:v>155</c:v>
                </c:pt>
                <c:pt idx="19">
                  <c:v>175</c:v>
                </c:pt>
                <c:pt idx="20">
                  <c:v>215</c:v>
                </c:pt>
                <c:pt idx="21">
                  <c:v>255</c:v>
                </c:pt>
                <c:pt idx="22">
                  <c:v>260</c:v>
                </c:pt>
              </c:numCache>
            </c:numRef>
          </c:xVal>
          <c:yVal>
            <c:numRef>
              <c:f>Sheet1!$AF$3:$AF$25</c:f>
              <c:numCache>
                <c:ptCount val="23"/>
                <c:pt idx="0">
                  <c:v>20</c:v>
                </c:pt>
                <c:pt idx="1">
                  <c:v>17.5</c:v>
                </c:pt>
                <c:pt idx="2">
                  <c:v>15</c:v>
                </c:pt>
                <c:pt idx="3">
                  <c:v>13.5</c:v>
                </c:pt>
                <c:pt idx="4">
                  <c:v>12</c:v>
                </c:pt>
                <c:pt idx="5">
                  <c:v>11.5</c:v>
                </c:pt>
                <c:pt idx="6">
                  <c:v>11</c:v>
                </c:pt>
                <c:pt idx="7">
                  <c:v>10.5</c:v>
                </c:pt>
                <c:pt idx="8">
                  <c:v>10</c:v>
                </c:pt>
                <c:pt idx="9">
                  <c:v>9</c:v>
                </c:pt>
                <c:pt idx="10">
                  <c:v>8</c:v>
                </c:pt>
                <c:pt idx="11">
                  <c:v>7.5</c:v>
                </c:pt>
                <c:pt idx="12">
                  <c:v>7</c:v>
                </c:pt>
                <c:pt idx="13">
                  <c:v>6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  <c:pt idx="19">
                  <c:v>1.5</c:v>
                </c:pt>
                <c:pt idx="20">
                  <c:v>1</c:v>
                </c:pt>
                <c:pt idx="21">
                  <c:v>0.5</c:v>
                </c:pt>
                <c:pt idx="22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Sheet1!$AH$1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Sheet1!$AG$3:$AG$23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20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100</c:v>
                </c:pt>
                <c:pt idx="15">
                  <c:v>105</c:v>
                </c:pt>
                <c:pt idx="16">
                  <c:v>120</c:v>
                </c:pt>
                <c:pt idx="17">
                  <c:v>135</c:v>
                </c:pt>
                <c:pt idx="18">
                  <c:v>155</c:v>
                </c:pt>
                <c:pt idx="19">
                  <c:v>175</c:v>
                </c:pt>
                <c:pt idx="20">
                  <c:v>180</c:v>
                </c:pt>
              </c:numCache>
            </c:numRef>
          </c:xVal>
          <c:yVal>
            <c:numRef>
              <c:f>Sheet1!$AH$3:$AH$23</c:f>
              <c:numCache>
                <c:ptCount val="21"/>
                <c:pt idx="0">
                  <c:v>20</c:v>
                </c:pt>
                <c:pt idx="1">
                  <c:v>17.5</c:v>
                </c:pt>
                <c:pt idx="2">
                  <c:v>15</c:v>
                </c:pt>
                <c:pt idx="3">
                  <c:v>13</c:v>
                </c:pt>
                <c:pt idx="4">
                  <c:v>11</c:v>
                </c:pt>
                <c:pt idx="5">
                  <c:v>10.5</c:v>
                </c:pt>
                <c:pt idx="6">
                  <c:v>10</c:v>
                </c:pt>
                <c:pt idx="7">
                  <c:v>9.5</c:v>
                </c:pt>
                <c:pt idx="8">
                  <c:v>9</c:v>
                </c:pt>
                <c:pt idx="9">
                  <c:v>8.5</c:v>
                </c:pt>
                <c:pt idx="10">
                  <c:v>8</c:v>
                </c:pt>
                <c:pt idx="11">
                  <c:v>7</c:v>
                </c:pt>
                <c:pt idx="12">
                  <c:v>6</c:v>
                </c:pt>
                <c:pt idx="13">
                  <c:v>5</c:v>
                </c:pt>
                <c:pt idx="14">
                  <c:v>4</c:v>
                </c:pt>
                <c:pt idx="15">
                  <c:v>3.5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0.5</c:v>
                </c:pt>
                <c:pt idx="2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Sheet1!$AJ$1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Sheet1!$AI$3:$AI$21</c:f>
              <c:numCache>
                <c:ptCount val="19"/>
                <c:pt idx="0">
                  <c:v>0</c:v>
                </c:pt>
                <c:pt idx="1">
                  <c:v>5</c:v>
                </c:pt>
                <c:pt idx="2">
                  <c:v>20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100</c:v>
                </c:pt>
                <c:pt idx="15">
                  <c:v>105</c:v>
                </c:pt>
                <c:pt idx="16">
                  <c:v>120</c:v>
                </c:pt>
                <c:pt idx="17">
                  <c:v>135</c:v>
                </c:pt>
                <c:pt idx="18">
                  <c:v>140</c:v>
                </c:pt>
              </c:numCache>
            </c:numRef>
          </c:xVal>
          <c:yVal>
            <c:numRef>
              <c:f>Sheet1!$AJ$3:$AJ$21</c:f>
              <c:numCache>
                <c:ptCount val="19"/>
                <c:pt idx="0">
                  <c:v>15</c:v>
                </c:pt>
                <c:pt idx="1">
                  <c:v>13.5</c:v>
                </c:pt>
                <c:pt idx="2">
                  <c:v>12</c:v>
                </c:pt>
                <c:pt idx="3">
                  <c:v>11</c:v>
                </c:pt>
                <c:pt idx="4">
                  <c:v>10</c:v>
                </c:pt>
                <c:pt idx="5">
                  <c:v>9.5</c:v>
                </c:pt>
                <c:pt idx="6">
                  <c:v>9</c:v>
                </c:pt>
                <c:pt idx="7">
                  <c:v>8.5</c:v>
                </c:pt>
                <c:pt idx="8">
                  <c:v>8</c:v>
                </c:pt>
                <c:pt idx="9">
                  <c:v>7.5</c:v>
                </c:pt>
                <c:pt idx="10">
                  <c:v>7</c:v>
                </c:pt>
                <c:pt idx="11">
                  <c:v>6</c:v>
                </c:pt>
                <c:pt idx="12">
                  <c:v>5</c:v>
                </c:pt>
                <c:pt idx="13">
                  <c:v>4</c:v>
                </c:pt>
                <c:pt idx="14">
                  <c:v>3</c:v>
                </c:pt>
                <c:pt idx="15">
                  <c:v>2.5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Sheet1!$AL$1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Sheet1!$AK$3:$AK$21</c:f>
              <c:numCache>
                <c:ptCount val="19"/>
                <c:pt idx="0">
                  <c:v>0</c:v>
                </c:pt>
                <c:pt idx="1">
                  <c:v>5</c:v>
                </c:pt>
                <c:pt idx="2">
                  <c:v>20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100</c:v>
                </c:pt>
                <c:pt idx="15">
                  <c:v>105</c:v>
                </c:pt>
                <c:pt idx="16">
                  <c:v>120</c:v>
                </c:pt>
                <c:pt idx="17">
                  <c:v>135</c:v>
                </c:pt>
                <c:pt idx="18">
                  <c:v>140</c:v>
                </c:pt>
              </c:numCache>
            </c:numRef>
          </c:xVal>
          <c:yVal>
            <c:numRef>
              <c:f>Sheet1!$AL$3:$AL$21</c:f>
              <c:numCache>
                <c:ptCount val="19"/>
                <c:pt idx="0">
                  <c:v>15</c:v>
                </c:pt>
                <c:pt idx="1">
                  <c:v>12.5</c:v>
                </c:pt>
                <c:pt idx="2">
                  <c:v>10</c:v>
                </c:pt>
                <c:pt idx="3">
                  <c:v>9.5</c:v>
                </c:pt>
                <c:pt idx="4">
                  <c:v>9</c:v>
                </c:pt>
                <c:pt idx="5">
                  <c:v>8.5</c:v>
                </c:pt>
                <c:pt idx="6">
                  <c:v>8</c:v>
                </c:pt>
                <c:pt idx="7">
                  <c:v>7.5</c:v>
                </c:pt>
                <c:pt idx="8">
                  <c:v>7</c:v>
                </c:pt>
                <c:pt idx="9">
                  <c:v>6.5</c:v>
                </c:pt>
                <c:pt idx="10">
                  <c:v>6</c:v>
                </c:pt>
                <c:pt idx="11">
                  <c:v>5.5</c:v>
                </c:pt>
                <c:pt idx="12">
                  <c:v>5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0.5</c:v>
                </c:pt>
                <c:pt idx="18">
                  <c:v>0</c:v>
                </c:pt>
              </c:numCache>
            </c:numRef>
          </c:yVal>
          <c:smooth val="1"/>
        </c:ser>
        <c:axId val="6163928"/>
        <c:axId val="47313561"/>
      </c:scatterChart>
      <c:valAx>
        <c:axId val="6163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Distance Mm</a:t>
                </a:r>
              </a:p>
            </c:rich>
          </c:tx>
          <c:layout>
            <c:manualLayout>
              <c:xMode val="factor"/>
              <c:yMode val="factor"/>
              <c:x val="0.02525"/>
              <c:y val="0.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13561"/>
        <c:crosses val="autoZero"/>
        <c:crossBetween val="midCat"/>
        <c:dispUnits/>
      </c:valAx>
      <c:valAx>
        <c:axId val="47313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Damage</a:t>
                </a:r>
              </a:p>
            </c:rich>
          </c:tx>
          <c:layout>
            <c:manualLayout>
              <c:xMode val="factor"/>
              <c:yMode val="factor"/>
              <c:x val="0.007"/>
              <c:y val="-0.04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639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2"/>
          <c:y val="0.05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Sheet2!$A$1</c:f>
              <c:strCache>
                <c:ptCount val="1"/>
                <c:pt idx="0">
                  <c:v>SR Plasma Focus Type-2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Sheet2!$A$3:$A$13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35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65</c:v>
                </c:pt>
                <c:pt idx="10">
                  <c:v>70</c:v>
                </c:pt>
              </c:numCache>
            </c:numRef>
          </c:xVal>
          <c:yVal>
            <c:numRef>
              <c:f>Sheet2!$B$3:$B$13</c:f>
              <c:numCache>
                <c:ptCount val="11"/>
                <c:pt idx="0">
                  <c:v>12</c:v>
                </c:pt>
                <c:pt idx="1">
                  <c:v>12</c:v>
                </c:pt>
                <c:pt idx="2">
                  <c:v>10.5</c:v>
                </c:pt>
                <c:pt idx="3">
                  <c:v>9</c:v>
                </c:pt>
                <c:pt idx="4">
                  <c:v>6</c:v>
                </c:pt>
                <c:pt idx="5">
                  <c:v>3</c:v>
                </c:pt>
                <c:pt idx="6">
                  <c:v>2.5</c:v>
                </c:pt>
                <c:pt idx="7">
                  <c:v>2</c:v>
                </c:pt>
                <c:pt idx="8">
                  <c:v>1.5</c:v>
                </c:pt>
                <c:pt idx="9">
                  <c:v>1</c:v>
                </c:pt>
                <c:pt idx="10">
                  <c:v>0.5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Sheet2!$N$1</c:f>
              <c:strCache>
                <c:ptCount val="1"/>
                <c:pt idx="0">
                  <c:v>SR Plasma Focus Type-4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Sheet2!$N$3:$N$18</c:f>
              <c:numCache>
                <c:ptCount val="16"/>
                <c:pt idx="0">
                  <c:v>0</c:v>
                </c:pt>
                <c:pt idx="1">
                  <c:v>10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65</c:v>
                </c:pt>
                <c:pt idx="10">
                  <c:v>75</c:v>
                </c:pt>
                <c:pt idx="11">
                  <c:v>90</c:v>
                </c:pt>
                <c:pt idx="12">
                  <c:v>105</c:v>
                </c:pt>
                <c:pt idx="13">
                  <c:v>120</c:v>
                </c:pt>
                <c:pt idx="14">
                  <c:v>135</c:v>
                </c:pt>
                <c:pt idx="15">
                  <c:v>140</c:v>
                </c:pt>
              </c:numCache>
            </c:numRef>
          </c:xVal>
          <c:yVal>
            <c:numRef>
              <c:f>Sheet2!$O$3:$O$18</c:f>
              <c:numCache>
                <c:ptCount val="16"/>
                <c:pt idx="0">
                  <c:v>24</c:v>
                </c:pt>
                <c:pt idx="1">
                  <c:v>24</c:v>
                </c:pt>
                <c:pt idx="2">
                  <c:v>21</c:v>
                </c:pt>
                <c:pt idx="3">
                  <c:v>18</c:v>
                </c:pt>
                <c:pt idx="4">
                  <c:v>14.5</c:v>
                </c:pt>
                <c:pt idx="5">
                  <c:v>11</c:v>
                </c:pt>
                <c:pt idx="6">
                  <c:v>9</c:v>
                </c:pt>
                <c:pt idx="7">
                  <c:v>7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2.5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Sheet2!$AA$1</c:f>
              <c:strCache>
                <c:ptCount val="1"/>
                <c:pt idx="0">
                  <c:v>MR Plasma Focus Type-5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Sheet2!$AA$3:$AA$16</c:f>
              <c:numCache>
                <c:ptCount val="14"/>
                <c:pt idx="0">
                  <c:v>0</c:v>
                </c:pt>
                <c:pt idx="1">
                  <c:v>30</c:v>
                </c:pt>
                <c:pt idx="2">
                  <c:v>65</c:v>
                </c:pt>
                <c:pt idx="3">
                  <c:v>75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115</c:v>
                </c:pt>
                <c:pt idx="8">
                  <c:v>125</c:v>
                </c:pt>
                <c:pt idx="9">
                  <c:v>145</c:v>
                </c:pt>
                <c:pt idx="10">
                  <c:v>175</c:v>
                </c:pt>
                <c:pt idx="11">
                  <c:v>210</c:v>
                </c:pt>
                <c:pt idx="12">
                  <c:v>245</c:v>
                </c:pt>
                <c:pt idx="13">
                  <c:v>250</c:v>
                </c:pt>
              </c:numCache>
            </c:numRef>
          </c:xVal>
          <c:yVal>
            <c:numRef>
              <c:f>Sheet2!$AB$3:$AB$16</c:f>
              <c:numCache>
                <c:ptCount val="14"/>
                <c:pt idx="0">
                  <c:v>12</c:v>
                </c:pt>
                <c:pt idx="1">
                  <c:v>12</c:v>
                </c:pt>
                <c:pt idx="2">
                  <c:v>10.5</c:v>
                </c:pt>
                <c:pt idx="3">
                  <c:v>9</c:v>
                </c:pt>
                <c:pt idx="4">
                  <c:v>7.5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  <c:pt idx="12">
                  <c:v>0.5</c:v>
                </c:pt>
                <c:pt idx="13">
                  <c:v>0</c:v>
                </c:pt>
              </c:numCache>
            </c:numRef>
          </c:yVal>
          <c:smooth val="1"/>
        </c:ser>
        <c:axId val="31337890"/>
        <c:axId val="5964595"/>
      </c:scatterChart>
      <c:valAx>
        <c:axId val="31337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4595"/>
        <c:crosses val="autoZero"/>
        <c:crossBetween val="midCat"/>
        <c:dispUnits/>
      </c:valAx>
      <c:valAx>
        <c:axId val="5964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Damage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3378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7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7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7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37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4870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26"/>
  <sheetViews>
    <sheetView workbookViewId="0" topLeftCell="A6">
      <selection activeCell="J30" sqref="J30"/>
    </sheetView>
  </sheetViews>
  <sheetFormatPr defaultColWidth="9.140625" defaultRowHeight="12.75"/>
  <cols>
    <col min="1" max="1" width="11.57421875" style="0" customWidth="1"/>
    <col min="14" max="14" width="12.421875" style="0" customWidth="1"/>
    <col min="36" max="36" width="9.140625" style="1" customWidth="1"/>
  </cols>
  <sheetData>
    <row r="1" spans="1:51" ht="12.75">
      <c r="A1" t="s">
        <v>2</v>
      </c>
      <c r="B1">
        <v>6</v>
      </c>
      <c r="D1">
        <v>5</v>
      </c>
      <c r="F1">
        <v>4</v>
      </c>
      <c r="H1">
        <v>3</v>
      </c>
      <c r="J1">
        <v>2</v>
      </c>
      <c r="L1">
        <v>1</v>
      </c>
      <c r="N1" t="s">
        <v>3</v>
      </c>
      <c r="O1">
        <v>6</v>
      </c>
      <c r="Q1">
        <v>5</v>
      </c>
      <c r="S1">
        <v>4</v>
      </c>
      <c r="U1">
        <v>3</v>
      </c>
      <c r="W1">
        <v>2</v>
      </c>
      <c r="Y1">
        <v>1</v>
      </c>
      <c r="AA1" t="s">
        <v>4</v>
      </c>
      <c r="AB1">
        <v>6</v>
      </c>
      <c r="AD1">
        <v>5</v>
      </c>
      <c r="AF1">
        <v>4</v>
      </c>
      <c r="AH1">
        <v>3</v>
      </c>
      <c r="AJ1" s="1">
        <v>2</v>
      </c>
      <c r="AL1">
        <v>1</v>
      </c>
      <c r="AN1" t="s">
        <v>6</v>
      </c>
      <c r="AO1">
        <v>6</v>
      </c>
      <c r="AQ1">
        <v>5</v>
      </c>
      <c r="AS1">
        <v>4</v>
      </c>
      <c r="AU1">
        <v>3</v>
      </c>
      <c r="AW1">
        <v>2</v>
      </c>
      <c r="AY1">
        <v>1</v>
      </c>
    </row>
    <row r="2" spans="1:28" ht="12.75">
      <c r="A2" t="s">
        <v>0</v>
      </c>
      <c r="B2" t="s">
        <v>1</v>
      </c>
      <c r="N2" t="s">
        <v>0</v>
      </c>
      <c r="O2" t="s">
        <v>1</v>
      </c>
      <c r="AA2" t="s">
        <v>0</v>
      </c>
      <c r="AB2" t="s">
        <v>5</v>
      </c>
    </row>
    <row r="3" spans="1:51" ht="12.75">
      <c r="A3">
        <v>0</v>
      </c>
      <c r="B3">
        <v>6</v>
      </c>
      <c r="C3">
        <v>0</v>
      </c>
      <c r="D3">
        <v>6</v>
      </c>
      <c r="E3">
        <v>0</v>
      </c>
      <c r="F3">
        <v>6</v>
      </c>
      <c r="G3">
        <v>0</v>
      </c>
      <c r="H3">
        <v>5</v>
      </c>
      <c r="I3">
        <v>0</v>
      </c>
      <c r="J3">
        <v>5</v>
      </c>
      <c r="K3">
        <v>0</v>
      </c>
      <c r="L3">
        <v>5</v>
      </c>
      <c r="N3">
        <v>0</v>
      </c>
      <c r="O3">
        <v>9</v>
      </c>
      <c r="P3">
        <v>0</v>
      </c>
      <c r="Q3">
        <v>8</v>
      </c>
      <c r="R3">
        <v>0</v>
      </c>
      <c r="S3">
        <v>7</v>
      </c>
      <c r="T3">
        <v>0</v>
      </c>
      <c r="U3">
        <v>6</v>
      </c>
      <c r="V3">
        <v>0</v>
      </c>
      <c r="W3">
        <v>5</v>
      </c>
      <c r="X3">
        <v>0</v>
      </c>
      <c r="Y3">
        <v>4</v>
      </c>
      <c r="AA3">
        <v>0</v>
      </c>
      <c r="AB3">
        <v>20</v>
      </c>
      <c r="AC3">
        <v>0</v>
      </c>
      <c r="AD3">
        <v>20</v>
      </c>
      <c r="AE3">
        <v>0</v>
      </c>
      <c r="AF3">
        <v>20</v>
      </c>
      <c r="AG3">
        <v>0</v>
      </c>
      <c r="AH3">
        <v>20</v>
      </c>
      <c r="AI3">
        <v>0</v>
      </c>
      <c r="AJ3" s="1">
        <v>15</v>
      </c>
      <c r="AK3" s="1">
        <v>0</v>
      </c>
      <c r="AL3" s="1">
        <v>15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</row>
    <row r="4" spans="1:51" ht="12.75">
      <c r="A4">
        <v>5</v>
      </c>
      <c r="B4">
        <v>5.5</v>
      </c>
      <c r="C4">
        <v>5</v>
      </c>
      <c r="D4">
        <v>5.5</v>
      </c>
      <c r="E4">
        <v>5</v>
      </c>
      <c r="F4">
        <v>5</v>
      </c>
      <c r="G4">
        <v>5</v>
      </c>
      <c r="H4">
        <v>4.5</v>
      </c>
      <c r="I4">
        <v>5</v>
      </c>
      <c r="J4">
        <v>4.5</v>
      </c>
      <c r="K4">
        <v>5</v>
      </c>
      <c r="L4">
        <f>(5+3)/2</f>
        <v>4</v>
      </c>
      <c r="N4">
        <v>5</v>
      </c>
      <c r="O4">
        <v>8.5</v>
      </c>
      <c r="P4">
        <v>5</v>
      </c>
      <c r="Q4">
        <v>7.5</v>
      </c>
      <c r="R4">
        <v>5</v>
      </c>
      <c r="S4">
        <f>(7+5)/2</f>
        <v>6</v>
      </c>
      <c r="T4">
        <v>5</v>
      </c>
      <c r="U4">
        <v>5</v>
      </c>
      <c r="V4">
        <v>5</v>
      </c>
      <c r="W4">
        <v>4.5</v>
      </c>
      <c r="X4">
        <v>5</v>
      </c>
      <c r="Y4">
        <v>4</v>
      </c>
      <c r="AA4">
        <f>(0+50)/2</f>
        <v>25</v>
      </c>
      <c r="AB4">
        <v>20</v>
      </c>
      <c r="AC4">
        <v>15</v>
      </c>
      <c r="AD4">
        <v>20</v>
      </c>
      <c r="AE4">
        <v>5</v>
      </c>
      <c r="AF4">
        <f>(20+15)/2</f>
        <v>17.5</v>
      </c>
      <c r="AG4">
        <v>5</v>
      </c>
      <c r="AH4">
        <v>17.5</v>
      </c>
      <c r="AI4">
        <v>5</v>
      </c>
      <c r="AJ4" s="1">
        <v>13.5</v>
      </c>
      <c r="AK4" s="1">
        <v>5</v>
      </c>
      <c r="AL4" s="1">
        <v>12.5</v>
      </c>
      <c r="AN4">
        <v>35</v>
      </c>
      <c r="AO4">
        <v>12</v>
      </c>
      <c r="AP4">
        <v>35</v>
      </c>
      <c r="AQ4">
        <v>9</v>
      </c>
      <c r="AR4">
        <v>35</v>
      </c>
      <c r="AS4">
        <v>6</v>
      </c>
      <c r="AT4">
        <v>35</v>
      </c>
      <c r="AU4">
        <v>3</v>
      </c>
      <c r="AV4">
        <v>35</v>
      </c>
      <c r="AW4">
        <v>2.5</v>
      </c>
      <c r="AX4">
        <v>35</v>
      </c>
      <c r="AY4">
        <v>1</v>
      </c>
    </row>
    <row r="5" spans="1:51" ht="12.75">
      <c r="A5">
        <v>15</v>
      </c>
      <c r="B5">
        <v>5</v>
      </c>
      <c r="C5">
        <v>10</v>
      </c>
      <c r="D5">
        <v>5</v>
      </c>
      <c r="E5">
        <f>(10+30)/2</f>
        <v>20</v>
      </c>
      <c r="F5">
        <v>4</v>
      </c>
      <c r="G5">
        <f>(10+20)/2</f>
        <v>15</v>
      </c>
      <c r="H5">
        <v>4</v>
      </c>
      <c r="I5">
        <v>10</v>
      </c>
      <c r="J5">
        <v>4</v>
      </c>
      <c r="K5">
        <f>(10+30)/2</f>
        <v>20</v>
      </c>
      <c r="L5">
        <v>3</v>
      </c>
      <c r="N5">
        <v>10</v>
      </c>
      <c r="O5">
        <v>8</v>
      </c>
      <c r="P5">
        <v>10</v>
      </c>
      <c r="Q5">
        <v>7</v>
      </c>
      <c r="R5">
        <f>(10+20)/2</f>
        <v>15</v>
      </c>
      <c r="S5">
        <v>5</v>
      </c>
      <c r="T5">
        <f>(10+40)/2</f>
        <v>25</v>
      </c>
      <c r="U5">
        <v>4</v>
      </c>
      <c r="V5">
        <f>(10+30)/2</f>
        <v>20</v>
      </c>
      <c r="W5">
        <v>4</v>
      </c>
      <c r="X5">
        <v>15</v>
      </c>
      <c r="Y5">
        <v>3.5</v>
      </c>
      <c r="AA5">
        <v>55</v>
      </c>
      <c r="AB5">
        <f>(20+15)/2</f>
        <v>17.5</v>
      </c>
      <c r="AC5">
        <v>35</v>
      </c>
      <c r="AD5">
        <f>(15+20)/2</f>
        <v>17.5</v>
      </c>
      <c r="AE5">
        <v>20</v>
      </c>
      <c r="AF5">
        <v>15</v>
      </c>
      <c r="AG5">
        <v>20</v>
      </c>
      <c r="AH5">
        <v>15</v>
      </c>
      <c r="AI5">
        <v>20</v>
      </c>
      <c r="AJ5" s="1">
        <v>12</v>
      </c>
      <c r="AK5" s="1">
        <v>20</v>
      </c>
      <c r="AL5" s="1">
        <v>10</v>
      </c>
      <c r="AN5">
        <f>(40+100)/2</f>
        <v>70</v>
      </c>
      <c r="AO5">
        <v>24</v>
      </c>
      <c r="AP5">
        <f>(40+100)/2</f>
        <v>70</v>
      </c>
      <c r="AQ5">
        <v>18</v>
      </c>
      <c r="AR5">
        <v>70</v>
      </c>
      <c r="AS5">
        <v>12</v>
      </c>
      <c r="AT5">
        <v>70</v>
      </c>
      <c r="AU5">
        <v>6</v>
      </c>
      <c r="AV5">
        <v>70</v>
      </c>
      <c r="AW5">
        <v>5</v>
      </c>
      <c r="AX5">
        <f>(40+150)/2</f>
        <v>95</v>
      </c>
      <c r="AY5">
        <v>2</v>
      </c>
    </row>
    <row r="6" spans="1:51" ht="12.75">
      <c r="A6">
        <v>25</v>
      </c>
      <c r="B6">
        <v>4.5</v>
      </c>
      <c r="C6">
        <v>15</v>
      </c>
      <c r="D6">
        <v>4.5</v>
      </c>
      <c r="E6">
        <v>35</v>
      </c>
      <c r="F6">
        <f>(4+1)/2</f>
        <v>2.5</v>
      </c>
      <c r="G6">
        <v>25</v>
      </c>
      <c r="H6">
        <v>3.5</v>
      </c>
      <c r="I6">
        <v>15</v>
      </c>
      <c r="J6">
        <v>3.5</v>
      </c>
      <c r="K6">
        <v>35</v>
      </c>
      <c r="L6">
        <v>1.5</v>
      </c>
      <c r="N6">
        <v>15</v>
      </c>
      <c r="O6">
        <v>7.5</v>
      </c>
      <c r="P6">
        <v>15</v>
      </c>
      <c r="Q6">
        <v>6.5</v>
      </c>
      <c r="R6">
        <v>25</v>
      </c>
      <c r="S6">
        <v>4.5</v>
      </c>
      <c r="T6">
        <v>45</v>
      </c>
      <c r="U6">
        <v>3.5</v>
      </c>
      <c r="V6">
        <v>35</v>
      </c>
      <c r="W6">
        <v>3.5</v>
      </c>
      <c r="X6">
        <f>(20+30)/2</f>
        <v>25</v>
      </c>
      <c r="Y6">
        <v>3</v>
      </c>
      <c r="AA6">
        <v>60</v>
      </c>
      <c r="AB6">
        <v>15</v>
      </c>
      <c r="AC6">
        <v>45</v>
      </c>
      <c r="AD6">
        <v>15</v>
      </c>
      <c r="AE6">
        <v>35</v>
      </c>
      <c r="AF6">
        <f>(15+12)/2</f>
        <v>13.5</v>
      </c>
      <c r="AG6">
        <v>35</v>
      </c>
      <c r="AH6">
        <f>(15+11)/2</f>
        <v>13</v>
      </c>
      <c r="AI6">
        <v>35</v>
      </c>
      <c r="AJ6" s="1">
        <v>11</v>
      </c>
      <c r="AK6" s="1">
        <v>35</v>
      </c>
      <c r="AL6" s="1">
        <v>9.5</v>
      </c>
      <c r="AN6">
        <v>105</v>
      </c>
      <c r="AO6">
        <f>(24+20)/2</f>
        <v>22</v>
      </c>
      <c r="AP6">
        <v>105</v>
      </c>
      <c r="AQ6">
        <f>(18+15)/2</f>
        <v>16.5</v>
      </c>
      <c r="AR6">
        <v>105</v>
      </c>
      <c r="AS6">
        <v>11</v>
      </c>
      <c r="AT6">
        <v>105</v>
      </c>
      <c r="AU6">
        <v>5.5</v>
      </c>
      <c r="AV6">
        <v>105</v>
      </c>
      <c r="AW6">
        <v>4.5</v>
      </c>
      <c r="AX6">
        <v>155</v>
      </c>
      <c r="AY6">
        <v>1.5</v>
      </c>
    </row>
    <row r="7" spans="1:51" ht="12.75">
      <c r="A7">
        <v>30</v>
      </c>
      <c r="B7">
        <v>4</v>
      </c>
      <c r="C7">
        <f>(20+30)/2</f>
        <v>25</v>
      </c>
      <c r="D7">
        <v>4</v>
      </c>
      <c r="E7">
        <f>(40+150)/2</f>
        <v>95</v>
      </c>
      <c r="F7">
        <v>1</v>
      </c>
      <c r="G7">
        <v>30</v>
      </c>
      <c r="H7">
        <v>3</v>
      </c>
      <c r="I7">
        <f>(20+30)/2</f>
        <v>25</v>
      </c>
      <c r="J7">
        <v>3</v>
      </c>
      <c r="K7">
        <v>40</v>
      </c>
      <c r="L7">
        <v>0</v>
      </c>
      <c r="N7">
        <v>20</v>
      </c>
      <c r="O7">
        <v>7</v>
      </c>
      <c r="P7">
        <v>20</v>
      </c>
      <c r="Q7">
        <v>6</v>
      </c>
      <c r="R7">
        <f>(30+50)/2</f>
        <v>40</v>
      </c>
      <c r="S7">
        <v>4</v>
      </c>
      <c r="T7">
        <v>50</v>
      </c>
      <c r="U7">
        <v>3</v>
      </c>
      <c r="V7">
        <f>(40+50)/2</f>
        <v>45</v>
      </c>
      <c r="W7">
        <v>3</v>
      </c>
      <c r="X7">
        <v>35</v>
      </c>
      <c r="Y7">
        <v>2.5</v>
      </c>
      <c r="AA7">
        <v>65</v>
      </c>
      <c r="AB7">
        <f>(15+13)/2</f>
        <v>14</v>
      </c>
      <c r="AC7">
        <v>55</v>
      </c>
      <c r="AD7">
        <v>13.5</v>
      </c>
      <c r="AE7">
        <v>45</v>
      </c>
      <c r="AF7">
        <v>12</v>
      </c>
      <c r="AG7">
        <v>45</v>
      </c>
      <c r="AH7">
        <v>11</v>
      </c>
      <c r="AI7">
        <v>45</v>
      </c>
      <c r="AJ7" s="1">
        <v>10</v>
      </c>
      <c r="AK7" s="1">
        <v>45</v>
      </c>
      <c r="AL7" s="1">
        <v>9</v>
      </c>
      <c r="AN7">
        <f>(110+150)/2</f>
        <v>130</v>
      </c>
      <c r="AO7">
        <v>20</v>
      </c>
      <c r="AP7">
        <f>(110+150)/2</f>
        <v>130</v>
      </c>
      <c r="AQ7">
        <v>15</v>
      </c>
      <c r="AR7">
        <v>130</v>
      </c>
      <c r="AS7">
        <v>10</v>
      </c>
      <c r="AT7">
        <v>130</v>
      </c>
      <c r="AU7">
        <v>5</v>
      </c>
      <c r="AV7">
        <v>130</v>
      </c>
      <c r="AW7">
        <v>4</v>
      </c>
      <c r="AX7">
        <f>(160+250)/2</f>
        <v>205</v>
      </c>
      <c r="AY7">
        <v>1</v>
      </c>
    </row>
    <row r="8" spans="1:51" ht="12.75">
      <c r="A8">
        <v>35</v>
      </c>
      <c r="B8">
        <v>3.5</v>
      </c>
      <c r="C8">
        <v>35</v>
      </c>
      <c r="D8">
        <v>3</v>
      </c>
      <c r="E8">
        <v>155</v>
      </c>
      <c r="F8">
        <v>0.5</v>
      </c>
      <c r="G8">
        <v>35</v>
      </c>
      <c r="H8">
        <f>(3+1)/2</f>
        <v>2</v>
      </c>
      <c r="I8">
        <v>35</v>
      </c>
      <c r="J8">
        <v>1.5</v>
      </c>
      <c r="N8">
        <v>25</v>
      </c>
      <c r="O8">
        <v>6.5</v>
      </c>
      <c r="P8">
        <v>25</v>
      </c>
      <c r="Q8">
        <v>5.5</v>
      </c>
      <c r="R8">
        <v>55</v>
      </c>
      <c r="S8">
        <v>3.5</v>
      </c>
      <c r="T8">
        <f>(60+80)/2</f>
        <v>70</v>
      </c>
      <c r="U8">
        <v>2</v>
      </c>
      <c r="V8">
        <v>55</v>
      </c>
      <c r="W8">
        <v>2</v>
      </c>
      <c r="X8">
        <v>45</v>
      </c>
      <c r="Y8">
        <v>2</v>
      </c>
      <c r="AA8">
        <v>70</v>
      </c>
      <c r="AB8">
        <v>12</v>
      </c>
      <c r="AC8">
        <v>60</v>
      </c>
      <c r="AD8">
        <v>12</v>
      </c>
      <c r="AE8">
        <v>55</v>
      </c>
      <c r="AF8">
        <v>11.5</v>
      </c>
      <c r="AG8">
        <v>55</v>
      </c>
      <c r="AH8">
        <v>10.5</v>
      </c>
      <c r="AI8">
        <v>55</v>
      </c>
      <c r="AJ8" s="1">
        <v>9.5</v>
      </c>
      <c r="AK8" s="1">
        <v>55</v>
      </c>
      <c r="AL8" s="1">
        <v>8.5</v>
      </c>
      <c r="AN8">
        <v>155</v>
      </c>
      <c r="AO8">
        <f>(20+16)/2</f>
        <v>18</v>
      </c>
      <c r="AP8">
        <v>155</v>
      </c>
      <c r="AQ8">
        <f>(15+12)/2</f>
        <v>13.5</v>
      </c>
      <c r="AR8">
        <v>155</v>
      </c>
      <c r="AS8">
        <v>9</v>
      </c>
      <c r="AT8">
        <v>155</v>
      </c>
      <c r="AU8">
        <v>4.5</v>
      </c>
      <c r="AV8">
        <v>155</v>
      </c>
      <c r="AW8">
        <v>3.5</v>
      </c>
      <c r="AX8">
        <v>255</v>
      </c>
      <c r="AY8">
        <v>0.5</v>
      </c>
    </row>
    <row r="9" spans="1:51" ht="12.75">
      <c r="A9">
        <v>60</v>
      </c>
      <c r="B9">
        <v>3</v>
      </c>
      <c r="C9">
        <f>(40+80)/2</f>
        <v>60</v>
      </c>
      <c r="D9">
        <v>2</v>
      </c>
      <c r="E9">
        <v>160</v>
      </c>
      <c r="F9">
        <v>0</v>
      </c>
      <c r="G9">
        <f>(40+80)/2</f>
        <v>60</v>
      </c>
      <c r="H9">
        <v>1</v>
      </c>
      <c r="I9">
        <v>90</v>
      </c>
      <c r="J9">
        <v>0</v>
      </c>
      <c r="N9">
        <v>30</v>
      </c>
      <c r="O9">
        <v>6</v>
      </c>
      <c r="P9">
        <f>(30+40)/2</f>
        <v>35</v>
      </c>
      <c r="Q9">
        <v>5</v>
      </c>
      <c r="R9">
        <f>(60+80)/2</f>
        <v>70</v>
      </c>
      <c r="S9">
        <v>3</v>
      </c>
      <c r="T9">
        <v>85</v>
      </c>
      <c r="U9">
        <v>1</v>
      </c>
      <c r="V9">
        <f>(60+80)/2</f>
        <v>70</v>
      </c>
      <c r="W9">
        <v>1</v>
      </c>
      <c r="X9">
        <v>55</v>
      </c>
      <c r="Y9">
        <v>1</v>
      </c>
      <c r="AA9">
        <v>75</v>
      </c>
      <c r="AB9">
        <f>(12+10)/2</f>
        <v>11</v>
      </c>
      <c r="AC9">
        <v>65</v>
      </c>
      <c r="AD9">
        <v>11.5</v>
      </c>
      <c r="AE9">
        <v>60</v>
      </c>
      <c r="AF9">
        <v>11</v>
      </c>
      <c r="AG9">
        <v>60</v>
      </c>
      <c r="AH9">
        <v>10</v>
      </c>
      <c r="AI9">
        <v>60</v>
      </c>
      <c r="AJ9" s="1">
        <v>9</v>
      </c>
      <c r="AK9" s="1">
        <v>60</v>
      </c>
      <c r="AL9" s="1">
        <v>8</v>
      </c>
      <c r="AN9">
        <f>(160+200)/2</f>
        <v>180</v>
      </c>
      <c r="AO9">
        <v>16</v>
      </c>
      <c r="AP9">
        <f>(160+200)/2</f>
        <v>180</v>
      </c>
      <c r="AQ9">
        <v>12</v>
      </c>
      <c r="AR9">
        <v>180</v>
      </c>
      <c r="AS9">
        <v>8</v>
      </c>
      <c r="AT9">
        <v>180</v>
      </c>
      <c r="AU9">
        <v>4</v>
      </c>
      <c r="AV9">
        <v>180</v>
      </c>
      <c r="AW9">
        <v>3</v>
      </c>
      <c r="AX9">
        <v>260</v>
      </c>
      <c r="AY9">
        <v>0</v>
      </c>
    </row>
    <row r="10" spans="1:49" ht="12.75">
      <c r="A10">
        <v>85</v>
      </c>
      <c r="B10">
        <v>2.5</v>
      </c>
      <c r="C10">
        <v>85</v>
      </c>
      <c r="D10">
        <v>1.5</v>
      </c>
      <c r="G10">
        <v>85</v>
      </c>
      <c r="H10">
        <v>0.5</v>
      </c>
      <c r="N10">
        <v>35</v>
      </c>
      <c r="O10">
        <v>5.5</v>
      </c>
      <c r="P10">
        <v>45</v>
      </c>
      <c r="Q10">
        <v>4.5</v>
      </c>
      <c r="R10">
        <v>85</v>
      </c>
      <c r="S10">
        <v>2</v>
      </c>
      <c r="T10">
        <v>90</v>
      </c>
      <c r="U10">
        <v>0</v>
      </c>
      <c r="V10">
        <v>85</v>
      </c>
      <c r="W10">
        <v>0.5</v>
      </c>
      <c r="X10">
        <v>60</v>
      </c>
      <c r="Y10">
        <v>0</v>
      </c>
      <c r="AA10">
        <v>80</v>
      </c>
      <c r="AB10">
        <v>10</v>
      </c>
      <c r="AC10">
        <v>70</v>
      </c>
      <c r="AD10">
        <v>11</v>
      </c>
      <c r="AE10">
        <v>65</v>
      </c>
      <c r="AF10">
        <v>10.5</v>
      </c>
      <c r="AG10">
        <v>65</v>
      </c>
      <c r="AH10">
        <v>9.5</v>
      </c>
      <c r="AI10">
        <v>65</v>
      </c>
      <c r="AJ10" s="1">
        <v>8.5</v>
      </c>
      <c r="AK10" s="1">
        <v>65</v>
      </c>
      <c r="AL10" s="1">
        <v>7.5</v>
      </c>
      <c r="AN10">
        <v>205</v>
      </c>
      <c r="AO10">
        <v>14</v>
      </c>
      <c r="AP10">
        <v>205</v>
      </c>
      <c r="AQ10">
        <v>10.5</v>
      </c>
      <c r="AR10">
        <v>205</v>
      </c>
      <c r="AS10">
        <v>7</v>
      </c>
      <c r="AT10">
        <v>205</v>
      </c>
      <c r="AU10">
        <v>3.5</v>
      </c>
      <c r="AV10">
        <v>205</v>
      </c>
      <c r="AW10">
        <v>2.5</v>
      </c>
    </row>
    <row r="11" spans="1:49" ht="12.75">
      <c r="A11">
        <f>(150+90)/2</f>
        <v>120</v>
      </c>
      <c r="B11">
        <v>2</v>
      </c>
      <c r="C11">
        <f>(90+300)/2</f>
        <v>195</v>
      </c>
      <c r="D11">
        <v>1</v>
      </c>
      <c r="G11">
        <v>90</v>
      </c>
      <c r="H11">
        <v>0</v>
      </c>
      <c r="N11">
        <f>(40+50)/2</f>
        <v>45</v>
      </c>
      <c r="O11">
        <v>5</v>
      </c>
      <c r="P11">
        <v>50</v>
      </c>
      <c r="Q11">
        <v>4</v>
      </c>
      <c r="R11">
        <f>(90+150)/2</f>
        <v>120</v>
      </c>
      <c r="S11">
        <v>1</v>
      </c>
      <c r="V11">
        <v>90</v>
      </c>
      <c r="W11">
        <v>0</v>
      </c>
      <c r="AA11">
        <v>85</v>
      </c>
      <c r="AB11">
        <v>9</v>
      </c>
      <c r="AC11">
        <v>75</v>
      </c>
      <c r="AD11">
        <v>10</v>
      </c>
      <c r="AE11">
        <v>70</v>
      </c>
      <c r="AF11">
        <v>10</v>
      </c>
      <c r="AG11">
        <v>70</v>
      </c>
      <c r="AH11">
        <v>9</v>
      </c>
      <c r="AI11">
        <v>70</v>
      </c>
      <c r="AJ11" s="1">
        <v>8</v>
      </c>
      <c r="AK11" s="1">
        <v>70</v>
      </c>
      <c r="AL11" s="1">
        <v>7</v>
      </c>
      <c r="AN11">
        <f>(210+250)/2</f>
        <v>230</v>
      </c>
      <c r="AO11">
        <v>12</v>
      </c>
      <c r="AP11">
        <f>(210+250)/2</f>
        <v>230</v>
      </c>
      <c r="AQ11">
        <v>9</v>
      </c>
      <c r="AR11">
        <v>230</v>
      </c>
      <c r="AS11">
        <v>6</v>
      </c>
      <c r="AT11">
        <v>230</v>
      </c>
      <c r="AU11">
        <v>3</v>
      </c>
      <c r="AV11">
        <v>230</v>
      </c>
      <c r="AW11">
        <v>2</v>
      </c>
    </row>
    <row r="12" spans="1:49" ht="12.75">
      <c r="A12">
        <v>155</v>
      </c>
      <c r="B12">
        <v>1.5</v>
      </c>
      <c r="C12">
        <v>305</v>
      </c>
      <c r="D12">
        <v>0.5</v>
      </c>
      <c r="N12">
        <v>55</v>
      </c>
      <c r="O12">
        <v>4.5</v>
      </c>
      <c r="P12">
        <v>55</v>
      </c>
      <c r="Q12">
        <v>3.5</v>
      </c>
      <c r="R12">
        <v>155</v>
      </c>
      <c r="S12">
        <v>0.5</v>
      </c>
      <c r="AA12">
        <v>90</v>
      </c>
      <c r="AB12">
        <v>8</v>
      </c>
      <c r="AC12">
        <v>80</v>
      </c>
      <c r="AD12">
        <v>9</v>
      </c>
      <c r="AE12">
        <v>75</v>
      </c>
      <c r="AF12">
        <v>9</v>
      </c>
      <c r="AG12">
        <v>75</v>
      </c>
      <c r="AH12">
        <v>8.5</v>
      </c>
      <c r="AI12">
        <v>75</v>
      </c>
      <c r="AJ12" s="1">
        <v>7.5</v>
      </c>
      <c r="AK12" s="1">
        <v>75</v>
      </c>
      <c r="AL12" s="1">
        <v>6.5</v>
      </c>
      <c r="AN12">
        <v>255</v>
      </c>
      <c r="AO12">
        <v>10</v>
      </c>
      <c r="AP12">
        <v>255</v>
      </c>
      <c r="AQ12">
        <f>(9+6)/2</f>
        <v>7.5</v>
      </c>
      <c r="AR12">
        <v>255</v>
      </c>
      <c r="AS12">
        <v>5</v>
      </c>
      <c r="AT12">
        <v>255</v>
      </c>
      <c r="AU12">
        <v>2.5</v>
      </c>
      <c r="AV12">
        <v>255</v>
      </c>
      <c r="AW12">
        <v>1.5</v>
      </c>
    </row>
    <row r="13" spans="1:49" ht="12.75">
      <c r="A13">
        <f>(160+450)/2</f>
        <v>305</v>
      </c>
      <c r="B13">
        <v>1</v>
      </c>
      <c r="C13">
        <v>310</v>
      </c>
      <c r="D13">
        <v>0</v>
      </c>
      <c r="N13">
        <f>(60+80)/2</f>
        <v>70</v>
      </c>
      <c r="O13">
        <v>4</v>
      </c>
      <c r="P13">
        <f>(60+80)/2</f>
        <v>70</v>
      </c>
      <c r="Q13">
        <v>3</v>
      </c>
      <c r="R13">
        <v>160</v>
      </c>
      <c r="S13">
        <v>0</v>
      </c>
      <c r="AA13">
        <v>95</v>
      </c>
      <c r="AB13">
        <f>(8+6)/2</f>
        <v>7</v>
      </c>
      <c r="AC13">
        <v>85</v>
      </c>
      <c r="AD13">
        <v>8.5</v>
      </c>
      <c r="AE13">
        <v>80</v>
      </c>
      <c r="AF13">
        <v>8</v>
      </c>
      <c r="AG13">
        <v>80</v>
      </c>
      <c r="AH13">
        <v>8</v>
      </c>
      <c r="AI13">
        <v>80</v>
      </c>
      <c r="AJ13" s="1">
        <v>7</v>
      </c>
      <c r="AK13" s="1">
        <v>80</v>
      </c>
      <c r="AL13" s="1">
        <v>6</v>
      </c>
      <c r="AN13">
        <f>(260+300)/2</f>
        <v>280</v>
      </c>
      <c r="AO13">
        <v>8</v>
      </c>
      <c r="AP13">
        <f>(260+300)/2</f>
        <v>280</v>
      </c>
      <c r="AQ13">
        <v>6</v>
      </c>
      <c r="AR13">
        <v>280</v>
      </c>
      <c r="AS13">
        <v>4</v>
      </c>
      <c r="AT13">
        <v>280</v>
      </c>
      <c r="AU13">
        <v>2</v>
      </c>
      <c r="AV13">
        <f>(260+600)/2</f>
        <v>430</v>
      </c>
      <c r="AW13">
        <v>1</v>
      </c>
    </row>
    <row r="14" spans="1:49" ht="12.75">
      <c r="A14">
        <v>455</v>
      </c>
      <c r="B14">
        <v>0.5</v>
      </c>
      <c r="N14">
        <v>85</v>
      </c>
      <c r="O14">
        <v>3.5</v>
      </c>
      <c r="P14">
        <v>85</v>
      </c>
      <c r="Q14">
        <v>2.5</v>
      </c>
      <c r="AA14">
        <v>100</v>
      </c>
      <c r="AB14">
        <v>6</v>
      </c>
      <c r="AC14">
        <v>90</v>
      </c>
      <c r="AD14">
        <v>8</v>
      </c>
      <c r="AE14">
        <v>85</v>
      </c>
      <c r="AF14">
        <v>7.5</v>
      </c>
      <c r="AG14">
        <v>85</v>
      </c>
      <c r="AH14">
        <v>7</v>
      </c>
      <c r="AI14">
        <v>85</v>
      </c>
      <c r="AJ14" s="1">
        <v>6</v>
      </c>
      <c r="AK14" s="1">
        <v>85</v>
      </c>
      <c r="AL14" s="1">
        <v>5.5</v>
      </c>
      <c r="AN14">
        <v>305</v>
      </c>
      <c r="AO14">
        <v>6</v>
      </c>
      <c r="AP14">
        <v>305</v>
      </c>
      <c r="AQ14">
        <v>4.5</v>
      </c>
      <c r="AR14">
        <v>305</v>
      </c>
      <c r="AS14">
        <v>3</v>
      </c>
      <c r="AT14">
        <v>305</v>
      </c>
      <c r="AU14">
        <v>1.5</v>
      </c>
      <c r="AV14">
        <v>605</v>
      </c>
      <c r="AW14">
        <v>0.5</v>
      </c>
    </row>
    <row r="15" spans="1:49" ht="12.75">
      <c r="A15">
        <v>460</v>
      </c>
      <c r="B15">
        <v>0</v>
      </c>
      <c r="N15">
        <f>(90+150)/2</f>
        <v>120</v>
      </c>
      <c r="O15">
        <v>3</v>
      </c>
      <c r="P15">
        <f>(90+150)/2</f>
        <v>120</v>
      </c>
      <c r="Q15">
        <v>2</v>
      </c>
      <c r="AA15">
        <v>105</v>
      </c>
      <c r="AB15">
        <v>5.5</v>
      </c>
      <c r="AC15">
        <v>95</v>
      </c>
      <c r="AD15">
        <v>7</v>
      </c>
      <c r="AE15">
        <v>90</v>
      </c>
      <c r="AF15">
        <v>7</v>
      </c>
      <c r="AG15">
        <v>90</v>
      </c>
      <c r="AH15">
        <v>6</v>
      </c>
      <c r="AI15">
        <v>90</v>
      </c>
      <c r="AJ15" s="1">
        <v>5</v>
      </c>
      <c r="AK15" s="1">
        <v>90</v>
      </c>
      <c r="AL15" s="1">
        <v>5</v>
      </c>
      <c r="AN15">
        <f>(310+600)/2</f>
        <v>455</v>
      </c>
      <c r="AO15">
        <v>4</v>
      </c>
      <c r="AP15">
        <f>(310+600)/2</f>
        <v>455</v>
      </c>
      <c r="AQ15">
        <v>3</v>
      </c>
      <c r="AR15">
        <v>455</v>
      </c>
      <c r="AS15">
        <v>2</v>
      </c>
      <c r="AT15">
        <v>455</v>
      </c>
      <c r="AU15">
        <v>1</v>
      </c>
      <c r="AV15">
        <v>610</v>
      </c>
      <c r="AW15">
        <v>0</v>
      </c>
    </row>
    <row r="16" spans="14:47" ht="12.75">
      <c r="N16">
        <v>155</v>
      </c>
      <c r="O16">
        <v>2.5</v>
      </c>
      <c r="P16">
        <v>155</v>
      </c>
      <c r="Q16">
        <v>1.5</v>
      </c>
      <c r="AA16">
        <f>(110+130)/2</f>
        <v>120</v>
      </c>
      <c r="AB16">
        <v>5</v>
      </c>
      <c r="AC16">
        <v>100</v>
      </c>
      <c r="AD16">
        <v>6</v>
      </c>
      <c r="AE16">
        <v>95</v>
      </c>
      <c r="AF16">
        <v>6</v>
      </c>
      <c r="AG16">
        <v>95</v>
      </c>
      <c r="AH16">
        <v>5</v>
      </c>
      <c r="AI16">
        <v>95</v>
      </c>
      <c r="AJ16" s="1">
        <v>4</v>
      </c>
      <c r="AK16" s="1">
        <v>95</v>
      </c>
      <c r="AL16" s="1">
        <v>4</v>
      </c>
      <c r="AN16">
        <v>605</v>
      </c>
      <c r="AO16">
        <v>2</v>
      </c>
      <c r="AP16">
        <v>605</v>
      </c>
      <c r="AQ16">
        <v>1.5</v>
      </c>
      <c r="AR16">
        <v>605</v>
      </c>
      <c r="AS16">
        <v>1</v>
      </c>
      <c r="AT16">
        <v>605</v>
      </c>
      <c r="AU16">
        <v>0.5</v>
      </c>
    </row>
    <row r="17" spans="14:47" ht="12.75">
      <c r="N17">
        <f>(160+250)/2</f>
        <v>205</v>
      </c>
      <c r="O17">
        <v>2</v>
      </c>
      <c r="P17">
        <f>(160+500)/2</f>
        <v>330</v>
      </c>
      <c r="Q17">
        <v>1</v>
      </c>
      <c r="AA17">
        <v>135</v>
      </c>
      <c r="AB17">
        <v>4.5</v>
      </c>
      <c r="AC17">
        <v>105</v>
      </c>
      <c r="AD17">
        <v>5</v>
      </c>
      <c r="AE17">
        <v>100</v>
      </c>
      <c r="AF17">
        <v>5</v>
      </c>
      <c r="AG17">
        <v>100</v>
      </c>
      <c r="AH17">
        <v>4</v>
      </c>
      <c r="AI17">
        <v>100</v>
      </c>
      <c r="AJ17" s="1">
        <v>3</v>
      </c>
      <c r="AK17" s="1">
        <v>100</v>
      </c>
      <c r="AL17" s="1">
        <v>3</v>
      </c>
      <c r="AN17">
        <v>610</v>
      </c>
      <c r="AO17">
        <v>0</v>
      </c>
      <c r="AP17">
        <v>610</v>
      </c>
      <c r="AQ17">
        <v>0</v>
      </c>
      <c r="AR17">
        <v>610</v>
      </c>
      <c r="AS17">
        <v>0</v>
      </c>
      <c r="AT17">
        <v>610</v>
      </c>
      <c r="AU17">
        <v>0</v>
      </c>
    </row>
    <row r="18" spans="14:38" ht="12.75">
      <c r="N18">
        <v>255</v>
      </c>
      <c r="O18">
        <v>1.5</v>
      </c>
      <c r="P18">
        <v>505</v>
      </c>
      <c r="Q18">
        <v>0.5</v>
      </c>
      <c r="AA18">
        <f>(140+170)/2</f>
        <v>155</v>
      </c>
      <c r="AB18">
        <v>4</v>
      </c>
      <c r="AC18">
        <f>(110+130)/2</f>
        <v>120</v>
      </c>
      <c r="AD18">
        <v>4</v>
      </c>
      <c r="AE18">
        <v>105</v>
      </c>
      <c r="AF18">
        <v>4.5</v>
      </c>
      <c r="AG18">
        <v>105</v>
      </c>
      <c r="AH18">
        <v>3.5</v>
      </c>
      <c r="AI18">
        <v>105</v>
      </c>
      <c r="AJ18" s="1">
        <v>2.5</v>
      </c>
      <c r="AK18" s="1">
        <v>105</v>
      </c>
      <c r="AL18" s="1">
        <v>2</v>
      </c>
    </row>
    <row r="19" spans="14:38" ht="12.75">
      <c r="N19">
        <f>(260+700)/2</f>
        <v>480</v>
      </c>
      <c r="O19">
        <v>1</v>
      </c>
      <c r="P19">
        <v>510</v>
      </c>
      <c r="Q19">
        <v>0</v>
      </c>
      <c r="AA19">
        <v>175</v>
      </c>
      <c r="AB19">
        <v>3.5</v>
      </c>
      <c r="AC19">
        <v>135</v>
      </c>
      <c r="AD19">
        <v>3.5</v>
      </c>
      <c r="AE19">
        <v>120</v>
      </c>
      <c r="AF19">
        <v>4</v>
      </c>
      <c r="AG19">
        <v>120</v>
      </c>
      <c r="AH19">
        <v>3</v>
      </c>
      <c r="AI19">
        <v>120</v>
      </c>
      <c r="AJ19" s="1">
        <v>2</v>
      </c>
      <c r="AK19" s="1">
        <v>120</v>
      </c>
      <c r="AL19" s="1">
        <v>1</v>
      </c>
    </row>
    <row r="20" spans="14:38" ht="12.75">
      <c r="N20">
        <v>705</v>
      </c>
      <c r="O20">
        <v>0.5</v>
      </c>
      <c r="AA20">
        <f>(180+250)/2</f>
        <v>215</v>
      </c>
      <c r="AB20">
        <v>3</v>
      </c>
      <c r="AC20">
        <f>(140+170)/2</f>
        <v>155</v>
      </c>
      <c r="AD20">
        <v>3</v>
      </c>
      <c r="AE20">
        <v>135</v>
      </c>
      <c r="AF20">
        <v>3</v>
      </c>
      <c r="AG20">
        <v>135</v>
      </c>
      <c r="AH20">
        <v>2</v>
      </c>
      <c r="AI20">
        <v>135</v>
      </c>
      <c r="AJ20" s="1">
        <v>1</v>
      </c>
      <c r="AK20" s="1">
        <v>135</v>
      </c>
      <c r="AL20" s="1">
        <v>0.5</v>
      </c>
    </row>
    <row r="21" spans="14:38" ht="12.75">
      <c r="N21">
        <v>710</v>
      </c>
      <c r="O21">
        <v>0</v>
      </c>
      <c r="AA21">
        <v>255</v>
      </c>
      <c r="AB21">
        <v>2.5</v>
      </c>
      <c r="AC21">
        <v>175</v>
      </c>
      <c r="AD21">
        <v>2.5</v>
      </c>
      <c r="AE21">
        <f>(140+170)/2</f>
        <v>155</v>
      </c>
      <c r="AF21">
        <v>2</v>
      </c>
      <c r="AG21">
        <v>155</v>
      </c>
      <c r="AH21">
        <v>1</v>
      </c>
      <c r="AI21">
        <v>140</v>
      </c>
      <c r="AJ21" s="1">
        <v>0</v>
      </c>
      <c r="AK21" s="1">
        <v>140</v>
      </c>
      <c r="AL21" s="1">
        <v>0</v>
      </c>
    </row>
    <row r="22" spans="27:34" ht="12.75">
      <c r="AA22">
        <f>(260+400)/2</f>
        <v>330</v>
      </c>
      <c r="AB22">
        <v>2</v>
      </c>
      <c r="AC22">
        <f>(180+250)/2</f>
        <v>215</v>
      </c>
      <c r="AD22">
        <v>2</v>
      </c>
      <c r="AE22">
        <v>175</v>
      </c>
      <c r="AF22">
        <v>1.5</v>
      </c>
      <c r="AG22">
        <v>175</v>
      </c>
      <c r="AH22">
        <v>0.5</v>
      </c>
    </row>
    <row r="23" spans="27:34" ht="12.75">
      <c r="AA23">
        <v>405</v>
      </c>
      <c r="AB23">
        <v>1.5</v>
      </c>
      <c r="AC23">
        <v>255</v>
      </c>
      <c r="AD23">
        <v>1.5</v>
      </c>
      <c r="AE23">
        <f>(180+250)/2</f>
        <v>215</v>
      </c>
      <c r="AF23">
        <v>1</v>
      </c>
      <c r="AG23">
        <v>180</v>
      </c>
      <c r="AH23">
        <v>0</v>
      </c>
    </row>
    <row r="24" spans="27:32" ht="12.75">
      <c r="AA24">
        <f>(410+700)/2</f>
        <v>555</v>
      </c>
      <c r="AB24">
        <v>1</v>
      </c>
      <c r="AC24">
        <f>(260+400)/2</f>
        <v>330</v>
      </c>
      <c r="AD24">
        <v>1</v>
      </c>
      <c r="AE24">
        <v>255</v>
      </c>
      <c r="AF24">
        <v>0.5</v>
      </c>
    </row>
    <row r="25" spans="27:32" ht="12.75">
      <c r="AA25">
        <v>705</v>
      </c>
      <c r="AB25">
        <v>0.5</v>
      </c>
      <c r="AC25">
        <v>405</v>
      </c>
      <c r="AD25">
        <v>0.5</v>
      </c>
      <c r="AE25">
        <v>260</v>
      </c>
      <c r="AF25">
        <v>0</v>
      </c>
    </row>
    <row r="26" spans="27:30" ht="12.75">
      <c r="AA26">
        <v>710</v>
      </c>
      <c r="AB26">
        <v>0</v>
      </c>
      <c r="AC26">
        <v>410</v>
      </c>
      <c r="AD2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8"/>
  <sheetViews>
    <sheetView workbookViewId="0" topLeftCell="A1">
      <selection activeCell="A17" sqref="A17"/>
    </sheetView>
  </sheetViews>
  <sheetFormatPr defaultColWidth="9.140625" defaultRowHeight="12.75"/>
  <sheetData>
    <row r="1" spans="1:38" ht="12.75">
      <c r="A1" t="s">
        <v>7</v>
      </c>
      <c r="B1">
        <v>6</v>
      </c>
      <c r="D1">
        <v>5</v>
      </c>
      <c r="F1">
        <v>4</v>
      </c>
      <c r="H1">
        <v>3</v>
      </c>
      <c r="J1">
        <v>2</v>
      </c>
      <c r="L1">
        <v>1</v>
      </c>
      <c r="N1" t="s">
        <v>8</v>
      </c>
      <c r="O1">
        <v>6</v>
      </c>
      <c r="Q1">
        <v>5</v>
      </c>
      <c r="S1">
        <v>4</v>
      </c>
      <c r="U1">
        <v>3</v>
      </c>
      <c r="W1">
        <v>2</v>
      </c>
      <c r="Y1">
        <v>1</v>
      </c>
      <c r="AA1" t="s">
        <v>9</v>
      </c>
      <c r="AB1">
        <v>6</v>
      </c>
      <c r="AD1">
        <v>5</v>
      </c>
      <c r="AF1">
        <v>4</v>
      </c>
      <c r="AH1">
        <v>3</v>
      </c>
      <c r="AJ1">
        <v>2</v>
      </c>
      <c r="AL1">
        <v>1</v>
      </c>
    </row>
    <row r="3" spans="1:28" ht="12.75">
      <c r="A3">
        <v>0</v>
      </c>
      <c r="B3">
        <v>12</v>
      </c>
      <c r="N3">
        <v>0</v>
      </c>
      <c r="O3">
        <v>24</v>
      </c>
      <c r="AA3">
        <v>0</v>
      </c>
      <c r="AB3">
        <v>12</v>
      </c>
    </row>
    <row r="4" spans="1:28" ht="12.75">
      <c r="A4">
        <v>5</v>
      </c>
      <c r="B4">
        <v>12</v>
      </c>
      <c r="N4">
        <v>10</v>
      </c>
      <c r="O4">
        <v>24</v>
      </c>
      <c r="AA4">
        <v>30</v>
      </c>
      <c r="AB4">
        <v>12</v>
      </c>
    </row>
    <row r="5" spans="1:28" ht="12.75">
      <c r="A5">
        <v>15</v>
      </c>
      <c r="B5">
        <f>(12+9)/2</f>
        <v>10.5</v>
      </c>
      <c r="N5">
        <v>25</v>
      </c>
      <c r="O5">
        <f>(24+18)/2</f>
        <v>21</v>
      </c>
      <c r="AA5">
        <v>65</v>
      </c>
      <c r="AB5">
        <f>(12+9)/2</f>
        <v>10.5</v>
      </c>
    </row>
    <row r="6" spans="1:28" ht="12.75">
      <c r="A6">
        <v>20</v>
      </c>
      <c r="B6">
        <v>9</v>
      </c>
      <c r="N6">
        <v>30</v>
      </c>
      <c r="O6">
        <v>18</v>
      </c>
      <c r="AA6">
        <v>75</v>
      </c>
      <c r="AB6">
        <v>9</v>
      </c>
    </row>
    <row r="7" spans="1:28" ht="12.75">
      <c r="A7">
        <v>25</v>
      </c>
      <c r="B7">
        <f>(9+3)/2</f>
        <v>6</v>
      </c>
      <c r="N7">
        <v>35</v>
      </c>
      <c r="O7">
        <f>(18+11)/2</f>
        <v>14.5</v>
      </c>
      <c r="AA7">
        <v>85</v>
      </c>
      <c r="AB7">
        <f>(9+6)/2</f>
        <v>7.5</v>
      </c>
    </row>
    <row r="8" spans="1:28" ht="12.75">
      <c r="A8">
        <f>(30+40)/2</f>
        <v>35</v>
      </c>
      <c r="B8">
        <v>3</v>
      </c>
      <c r="N8">
        <v>40</v>
      </c>
      <c r="O8">
        <v>11</v>
      </c>
      <c r="AA8">
        <v>95</v>
      </c>
      <c r="AB8">
        <v>6</v>
      </c>
    </row>
    <row r="9" spans="1:28" ht="12.75">
      <c r="A9">
        <v>45</v>
      </c>
      <c r="B9">
        <v>2.5</v>
      </c>
      <c r="N9">
        <v>45</v>
      </c>
      <c r="O9">
        <f>(11+7)/2</f>
        <v>9</v>
      </c>
      <c r="AA9">
        <v>105</v>
      </c>
      <c r="AB9">
        <v>5</v>
      </c>
    </row>
    <row r="10" spans="1:28" ht="12.75">
      <c r="A10">
        <v>50</v>
      </c>
      <c r="B10">
        <v>2</v>
      </c>
      <c r="N10">
        <v>50</v>
      </c>
      <c r="O10">
        <v>7</v>
      </c>
      <c r="AA10">
        <v>115</v>
      </c>
      <c r="AB10">
        <v>4</v>
      </c>
    </row>
    <row r="11" spans="1:28" ht="12.75">
      <c r="A11">
        <v>55</v>
      </c>
      <c r="B11">
        <v>1.5</v>
      </c>
      <c r="N11">
        <v>55</v>
      </c>
      <c r="O11">
        <v>6</v>
      </c>
      <c r="AA11">
        <v>125</v>
      </c>
      <c r="AB11">
        <v>3</v>
      </c>
    </row>
    <row r="12" spans="1:28" ht="12.75">
      <c r="A12">
        <v>65</v>
      </c>
      <c r="B12">
        <v>1</v>
      </c>
      <c r="N12">
        <v>65</v>
      </c>
      <c r="O12">
        <v>5</v>
      </c>
      <c r="AA12">
        <f>(120+170)/2</f>
        <v>145</v>
      </c>
      <c r="AB12">
        <v>2</v>
      </c>
    </row>
    <row r="13" spans="1:28" ht="12.75">
      <c r="A13">
        <v>70</v>
      </c>
      <c r="B13">
        <v>0.5</v>
      </c>
      <c r="N13">
        <v>75</v>
      </c>
      <c r="O13">
        <v>4</v>
      </c>
      <c r="AA13">
        <v>175</v>
      </c>
      <c r="AB13">
        <v>1.5</v>
      </c>
    </row>
    <row r="14" spans="14:28" ht="12.75">
      <c r="N14">
        <v>90</v>
      </c>
      <c r="O14">
        <v>3</v>
      </c>
      <c r="AA14">
        <f>(180+240)/2</f>
        <v>210</v>
      </c>
      <c r="AB14">
        <v>1</v>
      </c>
    </row>
    <row r="15" spans="14:28" ht="12.75">
      <c r="N15">
        <v>105</v>
      </c>
      <c r="O15">
        <v>2.5</v>
      </c>
      <c r="AA15">
        <v>245</v>
      </c>
      <c r="AB15">
        <v>0.5</v>
      </c>
    </row>
    <row r="16" spans="14:28" ht="12.75">
      <c r="N16">
        <v>120</v>
      </c>
      <c r="O16">
        <v>2</v>
      </c>
      <c r="AA16">
        <v>250</v>
      </c>
      <c r="AB16">
        <v>0</v>
      </c>
    </row>
    <row r="17" spans="14:15" ht="12.75">
      <c r="N17">
        <v>135</v>
      </c>
      <c r="O17">
        <v>1</v>
      </c>
    </row>
    <row r="18" spans="14:15" ht="12.75">
      <c r="N18">
        <v>140</v>
      </c>
      <c r="O18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Rensselaer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duponc</dc:creator>
  <cp:keywords/>
  <dc:description/>
  <cp:lastModifiedBy>duponc</cp:lastModifiedBy>
  <dcterms:created xsi:type="dcterms:W3CDTF">2006-07-04T22:43:26Z</dcterms:created>
  <dcterms:modified xsi:type="dcterms:W3CDTF">2006-07-06T23:51:20Z</dcterms:modified>
  <cp:category/>
  <cp:version/>
  <cp:contentType/>
  <cp:contentStatus/>
</cp:coreProperties>
</file>